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showInkAnnotation="0" defaultThemeVersion="124226"/>
  <mc:AlternateContent xmlns:mc="http://schemas.openxmlformats.org/markup-compatibility/2006">
    <mc:Choice Requires="x15">
      <x15ac:absPath xmlns:x15ac="http://schemas.microsoft.com/office/spreadsheetml/2010/11/ac" url="C:\Users\momo_\WORK\高文連理科\HP管理\全道大会\R07\"/>
    </mc:Choice>
  </mc:AlternateContent>
  <xr:revisionPtr revIDLastSave="0" documentId="13_ncr:1_{054E9991-9D60-4F7C-99B8-CAC6ED66D509}" xr6:coauthVersionLast="47" xr6:coauthVersionMax="47" xr10:uidLastSave="{00000000-0000-0000-0000-000000000000}"/>
  <bookViews>
    <workbookView xWindow="-28920" yWindow="-90" windowWidth="29040" windowHeight="15720" tabRatio="722" xr2:uid="{00000000-000D-0000-FFFF-FFFF00000000}"/>
  </bookViews>
  <sheets>
    <sheet name="はじめに【必ずご確認ください】" sheetId="19" r:id="rId1"/>
    <sheet name="①代表者情報" sheetId="18" r:id="rId2"/>
    <sheet name="②発表件数・参加生徒数入力" sheetId="20" r:id="rId3"/>
    <sheet name="③参加者入力" sheetId="8" r:id="rId4"/>
    <sheet name="④研究発表" sheetId="1" r:id="rId5"/>
    <sheet name="⑤ﾎﾟｽﾀｰ展示【審査部門】" sheetId="9" r:id="rId6"/>
    <sheet name="⑥ﾎﾟｽﾀｰ展示【ｵｰﾌﾟﾝ部門】" sheetId="10" r:id="rId7"/>
    <sheet name="⑦参加料計算" sheetId="24" r:id="rId8"/>
    <sheet name="⑧審査用論文表紙" sheetId="21" r:id="rId9"/>
    <sheet name="一覧表（当番校）" sheetId="23" state="hidden" r:id="rId10"/>
    <sheet name="領収証（当番校）" sheetId="15" state="hidden" r:id="rId11"/>
    <sheet name="data" sheetId="14" state="hidden" r:id="rId12"/>
    <sheet name="学校番号" sheetId="11" state="hidden" r:id="rId13"/>
  </sheets>
  <definedNames>
    <definedName name="_xlnm._FilterDatabase" localSheetId="12" hidden="1">学校番号!$B$3:$F$3</definedName>
    <definedName name="_xlnm.Print_Area" localSheetId="3">③参加者入力!$A$1:$R$45</definedName>
    <definedName name="_xlnm.Print_Area" localSheetId="4">④研究発表!$B$1:$I$19</definedName>
    <definedName name="_xlnm.Print_Area" localSheetId="5">⑤ﾎﾟｽﾀｰ展示【審査部門】!$A$1:$R$16</definedName>
    <definedName name="_xlnm.Print_Area" localSheetId="6">⑥ﾎﾟｽﾀｰ展示【ｵｰﾌﾟﾝ部門】!$A$1:$Q$16</definedName>
    <definedName name="_xlnm.Print_Area" localSheetId="8">⑧審査用論文表紙!$A$5:$I$31</definedName>
    <definedName name="_xlnm.Print_Area" localSheetId="12">学校番号!$B$3:$F$296</definedName>
    <definedName name="_xlnm.Print_Area" localSheetId="10">'領収証（当番校）'!$A$1:$P$41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40" i="15" l="1"/>
  <c r="D39" i="15"/>
  <c r="C6" i="15"/>
  <c r="D38" i="15"/>
  <c r="D37" i="15"/>
  <c r="B12" i="18"/>
  <c r="B10" i="18"/>
  <c r="C4" i="18"/>
  <c r="B4" i="18"/>
  <c r="B3" i="18"/>
  <c r="F10" i="19"/>
  <c r="E10" i="19"/>
  <c r="E7" i="19"/>
  <c r="E6" i="19"/>
  <c r="C34" i="24"/>
  <c r="D34" i="24" s="1"/>
  <c r="C33" i="24"/>
  <c r="C32" i="24"/>
  <c r="B31" i="24"/>
  <c r="N30" i="24"/>
  <c r="J30" i="24"/>
  <c r="D30" i="24"/>
  <c r="C30" i="24"/>
  <c r="D16" i="19"/>
  <c r="D15" i="19"/>
  <c r="D14" i="19"/>
  <c r="D13" i="19"/>
  <c r="E13" i="19" s="1"/>
  <c r="AO3" i="23"/>
  <c r="AN3" i="23"/>
  <c r="AM3" i="23"/>
  <c r="AL3" i="23"/>
  <c r="AK3" i="23"/>
  <c r="AJ3" i="23"/>
  <c r="E5" i="24"/>
  <c r="D18" i="1" l="1"/>
  <c r="E11" i="1" l="1"/>
  <c r="C11" i="9"/>
  <c r="D11" i="9"/>
  <c r="C12" i="9"/>
  <c r="D12" i="9"/>
  <c r="C13" i="9"/>
  <c r="D13" i="9"/>
  <c r="C14" i="9"/>
  <c r="D14" i="9"/>
  <c r="C15" i="9"/>
  <c r="D15" i="9"/>
  <c r="E18" i="1"/>
  <c r="AH3" i="23" l="1"/>
  <c r="AG3" i="23"/>
  <c r="AF3" i="23"/>
  <c r="AE3" i="23"/>
  <c r="AD3" i="23"/>
  <c r="T3" i="23"/>
  <c r="E26" i="15"/>
  <c r="E24" i="15"/>
  <c r="E11" i="15"/>
  <c r="AI3" i="23" l="1"/>
  <c r="F5" i="8"/>
  <c r="B16" i="8"/>
  <c r="B17" i="8"/>
  <c r="J4" i="20"/>
  <c r="I2" i="20"/>
  <c r="N20" i="24"/>
  <c r="P20" i="24" s="1"/>
  <c r="E18" i="24"/>
  <c r="E16" i="24"/>
  <c r="E14" i="24"/>
  <c r="N14" i="24" s="1"/>
  <c r="E12" i="24"/>
  <c r="N12" i="24" s="1"/>
  <c r="E10" i="24"/>
  <c r="N10" i="24" s="1"/>
  <c r="E8" i="24"/>
  <c r="N8" i="24" s="1"/>
  <c r="O15" i="8" l="1"/>
  <c r="O19" i="8"/>
  <c r="O23" i="8"/>
  <c r="O27" i="8"/>
  <c r="O31" i="8"/>
  <c r="O35" i="8"/>
  <c r="O39" i="8"/>
  <c r="O43" i="8"/>
  <c r="O16" i="8"/>
  <c r="O20" i="8"/>
  <c r="O24" i="8"/>
  <c r="O28" i="8"/>
  <c r="O32" i="8"/>
  <c r="O36" i="8"/>
  <c r="O40" i="8"/>
  <c r="O44" i="8"/>
  <c r="O17" i="8"/>
  <c r="O21" i="8"/>
  <c r="O25" i="8"/>
  <c r="O29" i="8"/>
  <c r="O33" i="8"/>
  <c r="O37" i="8"/>
  <c r="O41" i="8"/>
  <c r="O18" i="8"/>
  <c r="O22" i="8"/>
  <c r="O26" i="8"/>
  <c r="O30" i="8"/>
  <c r="O34" i="8"/>
  <c r="O38" i="8"/>
  <c r="O42" i="8"/>
  <c r="N18" i="24"/>
  <c r="P18" i="24" s="1"/>
  <c r="J8" i="24"/>
  <c r="P8" i="24" s="1"/>
  <c r="J10" i="24"/>
  <c r="P10" i="24" s="1"/>
  <c r="J12" i="24"/>
  <c r="P12" i="24" s="1"/>
  <c r="J14" i="24"/>
  <c r="P14" i="24" s="1"/>
  <c r="N16" i="24"/>
  <c r="P16" i="24" s="1"/>
  <c r="Z3" i="23" l="1"/>
  <c r="B4" i="10" l="1"/>
  <c r="B4" i="9"/>
  <c r="B8" i="1"/>
  <c r="S18" i="1" s="1"/>
  <c r="Y3" i="23"/>
  <c r="X3" i="23"/>
  <c r="W3" i="23"/>
  <c r="V3" i="23"/>
  <c r="U3" i="23"/>
  <c r="S3" i="23"/>
  <c r="R3" i="23"/>
  <c r="Q3" i="23"/>
  <c r="P3" i="23"/>
  <c r="O3" i="23"/>
  <c r="N3" i="23"/>
  <c r="M3" i="23"/>
  <c r="L3" i="23"/>
  <c r="J3" i="23"/>
  <c r="H3" i="23"/>
  <c r="E3" i="23"/>
  <c r="A3" i="23"/>
  <c r="E16" i="1"/>
  <c r="E12" i="1"/>
  <c r="E13" i="1"/>
  <c r="E14" i="1"/>
  <c r="E15" i="1"/>
  <c r="E17" i="1"/>
  <c r="U11" i="9" l="1"/>
  <c r="U12" i="9"/>
  <c r="U13" i="9"/>
  <c r="U14" i="9"/>
  <c r="U15" i="9"/>
  <c r="AB3" i="23"/>
  <c r="E3" i="21"/>
  <c r="N3" i="15"/>
  <c r="N24" i="15"/>
  <c r="E22" i="15"/>
  <c r="E20" i="15"/>
  <c r="E18" i="15"/>
  <c r="E16" i="15"/>
  <c r="E14" i="15"/>
  <c r="B18" i="8"/>
  <c r="B11" i="21" l="1"/>
  <c r="B12" i="21"/>
  <c r="D14" i="21"/>
  <c r="B14" i="21"/>
  <c r="B20" i="21"/>
  <c r="AA3" i="23"/>
  <c r="N5" i="24"/>
  <c r="P5" i="24"/>
  <c r="N22" i="24" s="1"/>
  <c r="AC3" i="23" s="1"/>
  <c r="F19" i="21"/>
  <c r="B21" i="21"/>
  <c r="F20" i="21"/>
  <c r="B19" i="21"/>
  <c r="P24" i="15"/>
  <c r="J16" i="15"/>
  <c r="J20" i="15"/>
  <c r="J14" i="15"/>
  <c r="J18" i="15"/>
  <c r="N22" i="15"/>
  <c r="P22" i="15" s="1"/>
  <c r="N26" i="15"/>
  <c r="P26" i="15" s="1"/>
  <c r="N14" i="15"/>
  <c r="N16" i="15"/>
  <c r="N18" i="15"/>
  <c r="N20" i="15"/>
  <c r="P16" i="15" l="1"/>
  <c r="P20" i="15"/>
  <c r="P18" i="15"/>
  <c r="P14" i="15"/>
  <c r="B3" i="20"/>
  <c r="H3" i="20"/>
  <c r="H3" i="24"/>
  <c r="B7" i="8"/>
  <c r="B6" i="8"/>
  <c r="E16" i="8" s="1"/>
  <c r="B8" i="8"/>
  <c r="D14" i="10" l="1"/>
  <c r="D13" i="10"/>
  <c r="D12" i="10"/>
  <c r="D10" i="10"/>
  <c r="D15" i="10"/>
  <c r="D11" i="10"/>
  <c r="B9" i="8"/>
  <c r="K3" i="23"/>
  <c r="I3" i="23"/>
  <c r="D10" i="9"/>
  <c r="N11" i="15"/>
  <c r="P11" i="15" s="1"/>
  <c r="N28" i="15" s="1"/>
  <c r="H3" i="15"/>
  <c r="B9" i="21"/>
  <c r="E8" i="8"/>
  <c r="E6" i="8"/>
  <c r="E43" i="8"/>
  <c r="E41" i="8"/>
  <c r="E39" i="8"/>
  <c r="E37" i="8"/>
  <c r="E35" i="8"/>
  <c r="E33" i="8"/>
  <c r="E31" i="8"/>
  <c r="E29" i="8"/>
  <c r="E27" i="8"/>
  <c r="E25" i="8"/>
  <c r="E23" i="8"/>
  <c r="E21" i="8"/>
  <c r="E19" i="8"/>
  <c r="E17" i="8"/>
  <c r="E4" i="8"/>
  <c r="E15" i="8"/>
  <c r="E9" i="8"/>
  <c r="E7" i="8"/>
  <c r="E5" i="8"/>
  <c r="E44" i="8"/>
  <c r="E42" i="8"/>
  <c r="E40" i="8"/>
  <c r="E38" i="8"/>
  <c r="E36" i="8"/>
  <c r="E34" i="8"/>
  <c r="E32" i="8"/>
  <c r="E30" i="8"/>
  <c r="E28" i="8"/>
  <c r="E26" i="8"/>
  <c r="E24" i="8"/>
  <c r="E22" i="8"/>
  <c r="E20" i="8"/>
  <c r="E18" i="8"/>
  <c r="D5" i="15" l="1"/>
  <c r="B19" i="8"/>
  <c r="B4" i="20"/>
  <c r="D4" i="20"/>
  <c r="B5" i="8"/>
  <c r="B2" i="20"/>
  <c r="B3" i="23" l="1"/>
  <c r="D3" i="23"/>
  <c r="G3" i="23"/>
  <c r="F3" i="23"/>
  <c r="E2" i="20"/>
  <c r="C3" i="24" s="1"/>
  <c r="B15" i="8"/>
  <c r="D13" i="1" l="1"/>
  <c r="S13" i="1" s="1"/>
  <c r="C12" i="10"/>
  <c r="T12" i="10" s="1"/>
  <c r="C15" i="10"/>
  <c r="T15" i="10" s="1"/>
  <c r="C11" i="10"/>
  <c r="T11" i="10" s="1"/>
  <c r="C10" i="10"/>
  <c r="T10" i="10" s="1"/>
  <c r="C14" i="10"/>
  <c r="T14" i="10" s="1"/>
  <c r="C13" i="10"/>
  <c r="T13" i="10" s="1"/>
  <c r="D15" i="1"/>
  <c r="S15" i="1" s="1"/>
  <c r="D14" i="1"/>
  <c r="S14" i="1" s="1"/>
  <c r="D17" i="1"/>
  <c r="S17" i="1" s="1"/>
  <c r="D16" i="1"/>
  <c r="S16" i="1" s="1"/>
  <c r="D11" i="1"/>
  <c r="S11" i="1" s="1"/>
  <c r="C3" i="23"/>
  <c r="C10" i="9"/>
  <c r="U10" i="9" s="1"/>
  <c r="D12" i="1"/>
  <c r="S12" i="1" s="1"/>
  <c r="C3" i="15"/>
  <c r="B7" i="21"/>
  <c r="D16" i="8"/>
  <c r="D9" i="8"/>
  <c r="D7" i="8"/>
  <c r="D5" i="8"/>
  <c r="D4" i="8"/>
  <c r="D6" i="8"/>
  <c r="D39" i="8"/>
  <c r="D31" i="8"/>
  <c r="D23" i="8"/>
  <c r="D28" i="8"/>
  <c r="D22" i="8"/>
  <c r="D8" i="8"/>
  <c r="D33" i="8"/>
  <c r="D44" i="8"/>
  <c r="D42" i="8"/>
  <c r="D40" i="8"/>
  <c r="D38" i="8"/>
  <c r="D37" i="8"/>
  <c r="D29" i="8"/>
  <c r="D21" i="8"/>
  <c r="D20" i="8"/>
  <c r="D24" i="8"/>
  <c r="D25" i="8"/>
  <c r="D36" i="8"/>
  <c r="D34" i="8"/>
  <c r="D32" i="8"/>
  <c r="D30" i="8"/>
  <c r="D43" i="8"/>
  <c r="D35" i="8"/>
  <c r="D27" i="8"/>
  <c r="D19" i="8"/>
  <c r="D18" i="8"/>
  <c r="D26" i="8"/>
  <c r="D15" i="8"/>
  <c r="D41" i="8"/>
  <c r="D17"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nakamiti-yoyu</author>
    <author>藤田啓太郎</author>
  </authors>
  <commentList>
    <comment ref="I9" authorId="0" shapeId="0" xr:uid="{00000000-0006-0000-0200-000001000000}">
      <text>
        <r>
          <rPr>
            <b/>
            <sz val="9"/>
            <color indexed="81"/>
            <rFont val="ＭＳ Ｐゴシック"/>
            <family val="3"/>
            <charset val="128"/>
          </rPr>
          <t>※生徒参加人数
発表をしない参加生徒（観覧者）も含めた、
全参加生徒数を入力してください。</t>
        </r>
      </text>
    </comment>
    <comment ref="D12" authorId="1" shapeId="0" xr:uid="{00000000-0006-0000-0200-000002000000}">
      <text>
        <r>
          <rPr>
            <b/>
            <sz val="9"/>
            <color indexed="81"/>
            <rFont val="MS P ゴシック"/>
            <family val="3"/>
            <charset val="128"/>
          </rPr>
          <t>生物F…フィールド
生物L…ラボ</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藤田啓太郎</author>
  </authors>
  <commentList>
    <comment ref="G5" authorId="0" shapeId="0" xr:uid="{00000000-0006-0000-0300-000001000000}">
      <text>
        <r>
          <rPr>
            <b/>
            <sz val="12"/>
            <color indexed="81"/>
            <rFont val="MS P ゴシック"/>
            <family val="3"/>
            <charset val="128"/>
          </rPr>
          <t>代表顧問氏名（自動で入力）の確認、
フリガナ入力を忘れずにお願いします。</t>
        </r>
      </text>
    </comment>
    <comment ref="F11" authorId="0" shapeId="0" xr:uid="{00000000-0006-0000-0300-000002000000}">
      <text>
        <r>
          <rPr>
            <b/>
            <sz val="12"/>
            <color indexed="81"/>
            <rFont val="MS P ゴシック"/>
            <family val="3"/>
            <charset val="128"/>
          </rPr>
          <t>氏名・フリガナとも、姓と名の間には全角
スペース１文字を
入れてください。</t>
        </r>
      </text>
    </comment>
    <comment ref="J11" authorId="0" shapeId="0" xr:uid="{00000000-0006-0000-0300-000003000000}">
      <text>
        <r>
          <rPr>
            <b/>
            <sz val="12"/>
            <color indexed="81"/>
            <rFont val="MS P ゴシック"/>
            <family val="3"/>
            <charset val="128"/>
          </rPr>
          <t>１日目（研究発表）に参加する分野をそれぞれ１つずつ選択してください。
発表者は「発表」、観覧者は「観覧」を選択してください。
このデータをもとに使用する会場の広さや座席数を決定します。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中道洋友</author>
    <author>nakamiti-yoyu</author>
  </authors>
  <commentList>
    <comment ref="D9" authorId="0" shapeId="0" xr:uid="{00000000-0006-0000-0400-000001000000}">
      <text>
        <r>
          <rPr>
            <b/>
            <sz val="11"/>
            <color indexed="81"/>
            <rFont val="MS P ゴシック"/>
            <family val="3"/>
            <charset val="128"/>
          </rPr>
          <t xml:space="preserve">※高校名・部活動名は「研究発表主題」を入力すると自動的に入力されます。
</t>
        </r>
      </text>
    </comment>
    <comment ref="H9" authorId="0" shapeId="0" xr:uid="{00000000-0006-0000-0400-000002000000}">
      <text>
        <r>
          <rPr>
            <b/>
            <sz val="10"/>
            <color indexed="81"/>
            <rFont val="MS P ゴシック"/>
            <family val="3"/>
            <charset val="128"/>
          </rPr>
          <t xml:space="preserve">※学年・生徒氏名
リストから選択。氏名が見えない場合は、スクロールバーで上に上げてください。
</t>
        </r>
      </text>
    </comment>
    <comment ref="C19" authorId="1" shapeId="0" xr:uid="{00000000-0006-0000-0400-000003000000}">
      <text>
        <r>
          <rPr>
            <b/>
            <sz val="11"/>
            <color indexed="81"/>
            <rFont val="ＭＳ Ｐゴシック"/>
            <family val="3"/>
            <charset val="128"/>
          </rPr>
          <t>※部門
リストから選択。</t>
        </r>
      </text>
    </comment>
    <comment ref="D19" authorId="0" shapeId="0" xr:uid="{00000000-0006-0000-0400-000004000000}">
      <text>
        <r>
          <rPr>
            <b/>
            <sz val="11"/>
            <color indexed="81"/>
            <rFont val="ＭＳ Ｐゴシック"/>
            <family val="3"/>
            <charset val="128"/>
            <scheme val="major"/>
          </rPr>
          <t>※高校名・部活動名
「研究発表題」を入力すると自動的に
入力されます。</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中道洋友</author>
    <author>nakamiti-yoyu</author>
  </authors>
  <commentList>
    <comment ref="C8" authorId="0" shapeId="0" xr:uid="{00000000-0006-0000-0500-000001000000}">
      <text>
        <r>
          <rPr>
            <b/>
            <sz val="11"/>
            <color indexed="81"/>
            <rFont val="MS P ゴシック"/>
            <family val="3"/>
            <charset val="128"/>
          </rPr>
          <t>※学校名・部活動名
ポスター題名を入力すると
自動的に入力されます。</t>
        </r>
      </text>
    </comment>
    <comment ref="O8" authorId="1" shapeId="0" xr:uid="{00000000-0006-0000-0500-000002000000}">
      <text>
        <r>
          <rPr>
            <b/>
            <sz val="11"/>
            <color indexed="81"/>
            <rFont val="ＭＳ Ｐゴシック"/>
            <family val="3"/>
            <charset val="128"/>
          </rPr>
          <t>※部門
リスト（物理、化学、生物（FまたはL）、地学）から選択してください。</t>
        </r>
      </text>
    </comment>
    <comment ref="E16" authorId="0" shapeId="0" xr:uid="{00000000-0006-0000-0500-000003000000}">
      <text>
        <r>
          <rPr>
            <b/>
            <sz val="11"/>
            <color indexed="81"/>
            <rFont val="MS P ゴシック"/>
            <family val="3"/>
            <charset val="128"/>
          </rPr>
          <t>※学年
リストから選択。</t>
        </r>
      </text>
    </comment>
    <comment ref="F16" authorId="0" shapeId="0" xr:uid="{00000000-0006-0000-0500-000004000000}">
      <text>
        <r>
          <rPr>
            <b/>
            <sz val="11"/>
            <color indexed="81"/>
            <rFont val="MS P ゴシック"/>
            <family val="3"/>
            <charset val="128"/>
          </rPr>
          <t>※氏名
リストから選択。
氏名が見えない場合は、スクロールバーで上に上げてください。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中道洋友</author>
    <author>nakamiti-yoyu</author>
  </authors>
  <commentList>
    <comment ref="C8" authorId="0" shapeId="0" xr:uid="{00000000-0006-0000-0600-000001000000}">
      <text>
        <r>
          <rPr>
            <b/>
            <sz val="11"/>
            <color indexed="81"/>
            <rFont val="MS P ゴシック"/>
            <family val="3"/>
            <charset val="128"/>
          </rPr>
          <t>※学校名・部活動名
ポスター題名を入力すると
自動的に入力されます。</t>
        </r>
        <r>
          <rPr>
            <sz val="9"/>
            <color indexed="81"/>
            <rFont val="MS P ゴシック"/>
            <family val="3"/>
            <charset val="128"/>
          </rPr>
          <t xml:space="preserve">
</t>
        </r>
      </text>
    </comment>
    <comment ref="O8" authorId="1" shapeId="0" xr:uid="{00000000-0006-0000-0600-000002000000}">
      <text>
        <r>
          <rPr>
            <b/>
            <sz val="11"/>
            <color indexed="81"/>
            <rFont val="ＭＳ Ｐゴシック"/>
            <family val="3"/>
            <charset val="128"/>
          </rPr>
          <t>※部門
リスト（物理、化学、生物（FまたはL）、地学）から選択してください。</t>
        </r>
      </text>
    </comment>
    <comment ref="E16" authorId="0" shapeId="0" xr:uid="{00000000-0006-0000-0600-000003000000}">
      <text>
        <r>
          <rPr>
            <b/>
            <sz val="11"/>
            <color indexed="81"/>
            <rFont val="MS P ゴシック"/>
            <family val="3"/>
            <charset val="128"/>
          </rPr>
          <t>※学年
リストから選択。</t>
        </r>
      </text>
    </comment>
    <comment ref="F16" authorId="0" shapeId="0" xr:uid="{00000000-0006-0000-0600-000004000000}">
      <text>
        <r>
          <rPr>
            <b/>
            <sz val="11"/>
            <color indexed="81"/>
            <rFont val="MS P ゴシック"/>
            <family val="3"/>
            <charset val="128"/>
          </rPr>
          <t>※氏名
リストから選択。
氏名が見えない場合は、スクロールバーで上に上げてください。</t>
        </r>
      </text>
    </comment>
  </commentList>
</comments>
</file>

<file path=xl/sharedStrings.xml><?xml version="1.0" encoding="utf-8"?>
<sst xmlns="http://schemas.openxmlformats.org/spreadsheetml/2006/main" count="2346" uniqueCount="1559">
  <si>
    <t>学校名</t>
    <rPh sb="0" eb="3">
      <t>ガッコウメイ</t>
    </rPh>
    <phoneticPr fontId="1"/>
  </si>
  <si>
    <t>部活動名</t>
    <rPh sb="0" eb="3">
      <t>ブカツドウ</t>
    </rPh>
    <rPh sb="3" eb="4">
      <t>メイ</t>
    </rPh>
    <phoneticPr fontId="1"/>
  </si>
  <si>
    <t>×</t>
    <phoneticPr fontId="1"/>
  </si>
  <si>
    <t>＋</t>
    <phoneticPr fontId="1"/>
  </si>
  <si>
    <t>＝</t>
    <phoneticPr fontId="1"/>
  </si>
  <si>
    <t>部門出品料</t>
    <rPh sb="0" eb="2">
      <t>ブモン</t>
    </rPh>
    <rPh sb="2" eb="4">
      <t>シュッピン</t>
    </rPh>
    <rPh sb="4" eb="5">
      <t>リョウ</t>
    </rPh>
    <phoneticPr fontId="1"/>
  </si>
  <si>
    <t>生徒個人参加料</t>
    <rPh sb="0" eb="2">
      <t>セイト</t>
    </rPh>
    <rPh sb="2" eb="4">
      <t>コジン</t>
    </rPh>
    <rPh sb="4" eb="7">
      <t>サンカリョウ</t>
    </rPh>
    <phoneticPr fontId="1"/>
  </si>
  <si>
    <t>物理</t>
    <rPh sb="0" eb="2">
      <t>ブツリ</t>
    </rPh>
    <phoneticPr fontId="1"/>
  </si>
  <si>
    <t>記入例</t>
    <rPh sb="0" eb="2">
      <t>キニュウ</t>
    </rPh>
    <rPh sb="2" eb="3">
      <t>レイ</t>
    </rPh>
    <phoneticPr fontId="1"/>
  </si>
  <si>
    <t>研究抄録追加</t>
    <rPh sb="0" eb="2">
      <t>ケンキュウ</t>
    </rPh>
    <rPh sb="2" eb="4">
      <t>ショウロク</t>
    </rPh>
    <rPh sb="4" eb="6">
      <t>ツイカ</t>
    </rPh>
    <phoneticPr fontId="1"/>
  </si>
  <si>
    <t>冊</t>
    <rPh sb="0" eb="1">
      <t>サツ</t>
    </rPh>
    <phoneticPr fontId="1"/>
  </si>
  <si>
    <t>参加料計算</t>
    <rPh sb="0" eb="3">
      <t>サンカリョウ</t>
    </rPh>
    <rPh sb="3" eb="5">
      <t>ケイサン</t>
    </rPh>
    <phoneticPr fontId="1"/>
  </si>
  <si>
    <t>（研発物理）</t>
    <rPh sb="1" eb="2">
      <t>ケン</t>
    </rPh>
    <rPh sb="2" eb="3">
      <t>ハツ</t>
    </rPh>
    <rPh sb="3" eb="5">
      <t>ブツリ</t>
    </rPh>
    <phoneticPr fontId="1"/>
  </si>
  <si>
    <t>（研発化学）</t>
    <rPh sb="1" eb="2">
      <t>ケン</t>
    </rPh>
    <rPh sb="2" eb="3">
      <t>ハツ</t>
    </rPh>
    <rPh sb="3" eb="5">
      <t>カガク</t>
    </rPh>
    <phoneticPr fontId="1"/>
  </si>
  <si>
    <t>（研発生物）</t>
    <rPh sb="1" eb="2">
      <t>ケン</t>
    </rPh>
    <rPh sb="2" eb="3">
      <t>ハツ</t>
    </rPh>
    <rPh sb="3" eb="5">
      <t>セイブツ</t>
    </rPh>
    <phoneticPr fontId="1"/>
  </si>
  <si>
    <t>（研発地学）</t>
    <rPh sb="1" eb="2">
      <t>ケン</t>
    </rPh>
    <rPh sb="2" eb="3">
      <t>ハツ</t>
    </rPh>
    <rPh sb="3" eb="5">
      <t>チガク</t>
    </rPh>
    <phoneticPr fontId="1"/>
  </si>
  <si>
    <t>発表件数</t>
    <rPh sb="0" eb="2">
      <t>ハッピョウ</t>
    </rPh>
    <rPh sb="2" eb="4">
      <t>ケンスウ</t>
    </rPh>
    <phoneticPr fontId="1"/>
  </si>
  <si>
    <t>化学</t>
    <rPh sb="0" eb="2">
      <t>カガク</t>
    </rPh>
    <phoneticPr fontId="1"/>
  </si>
  <si>
    <t>地学</t>
    <rPh sb="0" eb="2">
      <t>チガク</t>
    </rPh>
    <phoneticPr fontId="1"/>
  </si>
  <si>
    <t>件</t>
    <rPh sb="0" eb="1">
      <t>ケン</t>
    </rPh>
    <phoneticPr fontId="1"/>
  </si>
  <si>
    <t>発表件数２件まで</t>
    <rPh sb="0" eb="2">
      <t>ハッピョウ</t>
    </rPh>
    <rPh sb="2" eb="4">
      <t>ケンスウ</t>
    </rPh>
    <rPh sb="5" eb="6">
      <t>ケン</t>
    </rPh>
    <phoneticPr fontId="1"/>
  </si>
  <si>
    <t>発表件数３件以上</t>
    <rPh sb="0" eb="2">
      <t>ハッピョウ</t>
    </rPh>
    <rPh sb="2" eb="4">
      <t>ケンスウ</t>
    </rPh>
    <rPh sb="5" eb="6">
      <t>ケン</t>
    </rPh>
    <rPh sb="6" eb="8">
      <t>イジョウ</t>
    </rPh>
    <phoneticPr fontId="1"/>
  </si>
  <si>
    <t>人</t>
    <rPh sb="0" eb="1">
      <t>ニン</t>
    </rPh>
    <phoneticPr fontId="1"/>
  </si>
  <si>
    <t>参加生徒数</t>
    <rPh sb="0" eb="2">
      <t>サンカ</t>
    </rPh>
    <rPh sb="2" eb="5">
      <t>セイトスウ</t>
    </rPh>
    <phoneticPr fontId="1"/>
  </si>
  <si>
    <t>参加料合計</t>
    <rPh sb="0" eb="3">
      <t>サンカリョウ</t>
    </rPh>
    <rPh sb="3" eb="5">
      <t>ゴウケイ</t>
    </rPh>
    <phoneticPr fontId="1"/>
  </si>
  <si>
    <t>※参加料は自動計算されます。黄色の枠内の数値のみ入力してください。</t>
    <rPh sb="1" eb="4">
      <t>サンカリョウ</t>
    </rPh>
    <rPh sb="5" eb="7">
      <t>ジドウ</t>
    </rPh>
    <rPh sb="7" eb="9">
      <t>ケイサン</t>
    </rPh>
    <rPh sb="14" eb="16">
      <t>キイロ</t>
    </rPh>
    <rPh sb="17" eb="19">
      <t>ワクナイ</t>
    </rPh>
    <rPh sb="20" eb="22">
      <t>スウチ</t>
    </rPh>
    <rPh sb="24" eb="26">
      <t>ニュウリョク</t>
    </rPh>
    <phoneticPr fontId="1"/>
  </si>
  <si>
    <t>男</t>
    <rPh sb="0" eb="1">
      <t>オトコ</t>
    </rPh>
    <phoneticPr fontId="1"/>
  </si>
  <si>
    <t>女</t>
    <rPh sb="0" eb="1">
      <t>オンナ</t>
    </rPh>
    <phoneticPr fontId="1"/>
  </si>
  <si>
    <t>研究発表主題（40文字以内）</t>
    <rPh sb="0" eb="2">
      <t>ケンキュウ</t>
    </rPh>
    <rPh sb="2" eb="4">
      <t>ハッピョウ</t>
    </rPh>
    <rPh sb="4" eb="6">
      <t>シュダイ</t>
    </rPh>
    <rPh sb="9" eb="11">
      <t>モジ</t>
    </rPh>
    <rPh sb="11" eb="13">
      <t>イナイ</t>
    </rPh>
    <phoneticPr fontId="1"/>
  </si>
  <si>
    <t>高校名（正式名称）</t>
    <rPh sb="0" eb="3">
      <t>コウコウメイ</t>
    </rPh>
    <rPh sb="4" eb="6">
      <t>セイシキ</t>
    </rPh>
    <rPh sb="6" eb="8">
      <t>メイショウ</t>
    </rPh>
    <phoneticPr fontId="1"/>
  </si>
  <si>
    <t>学年</t>
    <rPh sb="0" eb="2">
      <t>ガクネン</t>
    </rPh>
    <phoneticPr fontId="1"/>
  </si>
  <si>
    <t>副題（40文字以内/ない場合は未記入）</t>
    <rPh sb="0" eb="2">
      <t>フクダイ</t>
    </rPh>
    <rPh sb="5" eb="7">
      <t>モジ</t>
    </rPh>
    <rPh sb="7" eb="9">
      <t>イナイ</t>
    </rPh>
    <rPh sb="12" eb="14">
      <t>バアイ</t>
    </rPh>
    <rPh sb="15" eb="18">
      <t>ミキニュウ</t>
    </rPh>
    <phoneticPr fontId="1"/>
  </si>
  <si>
    <t>性別</t>
    <rPh sb="0" eb="2">
      <t>セイベツ</t>
    </rPh>
    <phoneticPr fontId="1"/>
  </si>
  <si>
    <t>顧問
人数</t>
    <rPh sb="0" eb="2">
      <t>コモン</t>
    </rPh>
    <rPh sb="3" eb="5">
      <t>ニンズウ</t>
    </rPh>
    <phoneticPr fontId="1"/>
  </si>
  <si>
    <t>学校名（正式）</t>
    <rPh sb="0" eb="3">
      <t>ガッコウメイ</t>
    </rPh>
    <rPh sb="4" eb="6">
      <t>セイシキ</t>
    </rPh>
    <phoneticPr fontId="1"/>
  </si>
  <si>
    <t>ポスター題名</t>
  </si>
  <si>
    <t>部門</t>
    <rPh sb="0" eb="2">
      <t>ブモン</t>
    </rPh>
    <phoneticPr fontId="1"/>
  </si>
  <si>
    <t>発表１</t>
    <rPh sb="0" eb="2">
      <t>ハッピョウ</t>
    </rPh>
    <phoneticPr fontId="1"/>
  </si>
  <si>
    <t>発表２</t>
    <rPh sb="0" eb="2">
      <t>ハッピョウ</t>
    </rPh>
    <phoneticPr fontId="1"/>
  </si>
  <si>
    <t>発表３</t>
    <rPh sb="0" eb="2">
      <t>ハッピョウ</t>
    </rPh>
    <phoneticPr fontId="1"/>
  </si>
  <si>
    <t>発表４</t>
    <rPh sb="0" eb="2">
      <t>ハッピョウ</t>
    </rPh>
    <phoneticPr fontId="1"/>
  </si>
  <si>
    <t>研究発表１</t>
    <rPh sb="0" eb="2">
      <t>ケンキュウ</t>
    </rPh>
    <rPh sb="2" eb="4">
      <t>ハッピョウ</t>
    </rPh>
    <phoneticPr fontId="1"/>
  </si>
  <si>
    <t>紙飛行機の研究</t>
    <rPh sb="0" eb="3">
      <t>ヒコウキ</t>
    </rPh>
    <rPh sb="4" eb="6">
      <t>ケンキュウ</t>
    </rPh>
    <phoneticPr fontId="1"/>
  </si>
  <si>
    <t>～どうやったら遠くまで飛ぶのか～</t>
    <rPh sb="7" eb="8">
      <t>トオ</t>
    </rPh>
    <rPh sb="11" eb="12">
      <t>ト</t>
    </rPh>
    <phoneticPr fontId="1"/>
  </si>
  <si>
    <t>３年</t>
    <rPh sb="1" eb="2">
      <t>ネン</t>
    </rPh>
    <phoneticPr fontId="1"/>
  </si>
  <si>
    <t>備考（複数の部がまとめて支払う場合などは，ここにその内容を記入してください）</t>
    <rPh sb="0" eb="2">
      <t>ビコウ</t>
    </rPh>
    <rPh sb="3" eb="5">
      <t>フクスウ</t>
    </rPh>
    <rPh sb="6" eb="7">
      <t>ブ</t>
    </rPh>
    <rPh sb="12" eb="14">
      <t>シハラ</t>
    </rPh>
    <rPh sb="15" eb="17">
      <t>バアイ</t>
    </rPh>
    <rPh sb="26" eb="28">
      <t>ナイヨウ</t>
    </rPh>
    <rPh sb="29" eb="31">
      <t>キニュウ</t>
    </rPh>
    <phoneticPr fontId="1"/>
  </si>
  <si>
    <t>文字数の目安
１２３４５６７８９０１２３４５６７８９０１２３４５６７８９０１２３４５６７８９０</t>
    <rPh sb="0" eb="2">
      <t>モジスウ</t>
    </rPh>
    <rPh sb="3" eb="5">
      <t>メヤス</t>
    </rPh>
    <phoneticPr fontId="1"/>
  </si>
  <si>
    <t>生物F</t>
    <rPh sb="0" eb="2">
      <t>セイブツ</t>
    </rPh>
    <phoneticPr fontId="1"/>
  </si>
  <si>
    <t>生物L</t>
    <rPh sb="0" eb="2">
      <t>セイブツ</t>
    </rPh>
    <phoneticPr fontId="1"/>
  </si>
  <si>
    <t>代表者</t>
    <rPh sb="0" eb="3">
      <t>ダイヒョウシャ</t>
    </rPh>
    <phoneticPr fontId="1"/>
  </si>
  <si>
    <t>研究発表２</t>
    <rPh sb="0" eb="2">
      <t>ケンキュウ</t>
    </rPh>
    <rPh sb="2" eb="4">
      <t>ハッピョウ</t>
    </rPh>
    <phoneticPr fontId="1"/>
  </si>
  <si>
    <t>研究発表３</t>
    <rPh sb="0" eb="2">
      <t>ケンキュウ</t>
    </rPh>
    <rPh sb="2" eb="4">
      <t>ハッピョウ</t>
    </rPh>
    <phoneticPr fontId="1"/>
  </si>
  <si>
    <t>研究発表４</t>
    <rPh sb="0" eb="2">
      <t>ケンキュウ</t>
    </rPh>
    <rPh sb="2" eb="4">
      <t>ハッピョウ</t>
    </rPh>
    <phoneticPr fontId="1"/>
  </si>
  <si>
    <t>研究発表５</t>
    <rPh sb="0" eb="2">
      <t>ケンキュウ</t>
    </rPh>
    <rPh sb="2" eb="4">
      <t>ハッピョウ</t>
    </rPh>
    <phoneticPr fontId="1"/>
  </si>
  <si>
    <t>研究発表６</t>
    <rPh sb="0" eb="2">
      <t>ケンキュウ</t>
    </rPh>
    <rPh sb="2" eb="4">
      <t>ハッピョウ</t>
    </rPh>
    <phoneticPr fontId="1"/>
  </si>
  <si>
    <t>研究発表７</t>
    <rPh sb="0" eb="2">
      <t>ケンキュウ</t>
    </rPh>
    <rPh sb="2" eb="4">
      <t>ハッピョウ</t>
    </rPh>
    <phoneticPr fontId="1"/>
  </si>
  <si>
    <t>研究発表８</t>
    <rPh sb="0" eb="2">
      <t>ケンキュウ</t>
    </rPh>
    <rPh sb="2" eb="4">
      <t>ハッピョウ</t>
    </rPh>
    <phoneticPr fontId="1"/>
  </si>
  <si>
    <t>部門
（物・化・生F・生L・地）</t>
    <rPh sb="0" eb="2">
      <t>ブモン</t>
    </rPh>
    <rPh sb="4" eb="5">
      <t>ブツ</t>
    </rPh>
    <rPh sb="6" eb="7">
      <t>カ</t>
    </rPh>
    <rPh sb="8" eb="9">
      <t>セイ</t>
    </rPh>
    <rPh sb="11" eb="12">
      <t>セイ</t>
    </rPh>
    <rPh sb="14" eb="15">
      <t>チ</t>
    </rPh>
    <phoneticPr fontId="1"/>
  </si>
  <si>
    <t>記入欄（大会プログラム等にそのまま記載されます。正確にご記入ください）</t>
    <rPh sb="0" eb="3">
      <t>キニュウラン</t>
    </rPh>
    <phoneticPr fontId="1"/>
  </si>
  <si>
    <t>発表５</t>
    <rPh sb="0" eb="2">
      <t>ハッピョウ</t>
    </rPh>
    <phoneticPr fontId="1"/>
  </si>
  <si>
    <t>発表６</t>
    <rPh sb="0" eb="2">
      <t>ハッピョウ</t>
    </rPh>
    <phoneticPr fontId="1"/>
  </si>
  <si>
    <t>文字数の目安
１２３４５６７８９０あいうえおかきくけこ１２３４５６７８９０あいうえおかきくけこ１２３４５６７８９０あいうえおかきくけこ１２３４５６７８９０あいうえおかきくけこ１２３４５６７８９０あいうえおかきくけこ</t>
    <rPh sb="0" eb="2">
      <t>モジスウ</t>
    </rPh>
    <rPh sb="3" eb="5">
      <t>メヤス</t>
    </rPh>
    <phoneticPr fontId="1"/>
  </si>
  <si>
    <t>（ポスター審査部門）</t>
    <rPh sb="4" eb="6">
      <t>シンサ</t>
    </rPh>
    <rPh sb="6" eb="8">
      <t>ブモン</t>
    </rPh>
    <phoneticPr fontId="1"/>
  </si>
  <si>
    <t>（ポスターｵｰﾌﾟﾝ部門）</t>
    <rPh sb="11" eb="12">
      <t>）</t>
    </rPh>
    <phoneticPr fontId="1"/>
  </si>
  <si>
    <t>３０名以上の場合は、当番校または専門部までお問い合わせ下さい。</t>
    <rPh sb="2" eb="3">
      <t>メイ</t>
    </rPh>
    <rPh sb="3" eb="5">
      <t>イジョウ</t>
    </rPh>
    <rPh sb="6" eb="8">
      <t>バアイ</t>
    </rPh>
    <rPh sb="10" eb="13">
      <t>トウバンコウ</t>
    </rPh>
    <rPh sb="16" eb="19">
      <t>センモンブ</t>
    </rPh>
    <rPh sb="22" eb="23">
      <t>ト</t>
    </rPh>
    <rPh sb="24" eb="25">
      <t>ア</t>
    </rPh>
    <rPh sb="27" eb="28">
      <t>クダ</t>
    </rPh>
    <phoneticPr fontId="1"/>
  </si>
  <si>
    <t>石狩</t>
  </si>
  <si>
    <t>北海道札幌東高等学校</t>
  </si>
  <si>
    <t>札幌西</t>
  </si>
  <si>
    <t>北海道札幌西高等学校</t>
  </si>
  <si>
    <t>札幌南</t>
  </si>
  <si>
    <t>北海道札幌南高等学校</t>
  </si>
  <si>
    <t>札幌北</t>
  </si>
  <si>
    <t>北海道札幌北高等学校</t>
  </si>
  <si>
    <t>札幌月寒</t>
  </si>
  <si>
    <t>北海道札幌月寒高等学校</t>
  </si>
  <si>
    <t>札幌啓成</t>
  </si>
  <si>
    <t>北海道札幌啓成高等学校</t>
  </si>
  <si>
    <t>札幌手稲</t>
  </si>
  <si>
    <t>北海道札幌手稲高等学校</t>
  </si>
  <si>
    <t>札幌丘珠</t>
  </si>
  <si>
    <t>北海道札幌丘珠高等学校</t>
  </si>
  <si>
    <t>札幌東陵</t>
  </si>
  <si>
    <t>北海道札幌東陵高等学校</t>
  </si>
  <si>
    <t>札幌西陵</t>
  </si>
  <si>
    <t>北海道札幌西陵高等学校</t>
  </si>
  <si>
    <t>北海道札幌南陵高等学校</t>
  </si>
  <si>
    <t>札幌北陵</t>
  </si>
  <si>
    <t>北海道札幌北陵高等学校</t>
  </si>
  <si>
    <t>札幌白石</t>
  </si>
  <si>
    <t>北海道札幌白石高等学校</t>
  </si>
  <si>
    <t>札幌真栄</t>
  </si>
  <si>
    <t>北海道札幌真栄高等学校</t>
  </si>
  <si>
    <t>札幌厚別</t>
  </si>
  <si>
    <t>北海道札幌厚別高等学校</t>
  </si>
  <si>
    <t>札幌あすかぜ</t>
  </si>
  <si>
    <t>北海道札幌あすかぜ高等学校</t>
  </si>
  <si>
    <t>札幌東豊</t>
  </si>
  <si>
    <t>北海道札幌東豊高等学校</t>
  </si>
  <si>
    <t>札幌稲雲</t>
  </si>
  <si>
    <t>北海道札幌稲雲高等学校</t>
  </si>
  <si>
    <t>札幌英藍</t>
  </si>
  <si>
    <t>札幌平岡</t>
  </si>
  <si>
    <t>北海道札幌平岡高等学校</t>
  </si>
  <si>
    <t>札幌白陵</t>
  </si>
  <si>
    <t>北海道札幌白陵高等学校</t>
  </si>
  <si>
    <t>札幌工業</t>
  </si>
  <si>
    <t>北海道札幌工業高等学校</t>
  </si>
  <si>
    <t>北海道札幌琴似工業高等学校</t>
  </si>
  <si>
    <t>北海道札幌東商業高等学校</t>
  </si>
  <si>
    <t>北海道札幌国際情報高等学校</t>
  </si>
  <si>
    <t>北海道江別高等学校</t>
  </si>
  <si>
    <t>野幌</t>
  </si>
  <si>
    <t>北海道野幌高等学校</t>
  </si>
  <si>
    <t>大麻</t>
  </si>
  <si>
    <t>北海道大麻高等学校</t>
  </si>
  <si>
    <t>北海道千歳高等学校</t>
  </si>
  <si>
    <t>北海道千歳北陽高等学校</t>
  </si>
  <si>
    <t>恵庭南</t>
  </si>
  <si>
    <t>北海道恵庭南高等学校</t>
  </si>
  <si>
    <t>恵庭北</t>
  </si>
  <si>
    <t>北海道恵庭北高等学校</t>
  </si>
  <si>
    <t>北広島西</t>
  </si>
  <si>
    <t>北海道北広島西高等学校</t>
  </si>
  <si>
    <t>北海道石狩南高等学校</t>
  </si>
  <si>
    <t>北海道当別高等学校</t>
  </si>
  <si>
    <t>北海</t>
  </si>
  <si>
    <t>北海高等学校</t>
  </si>
  <si>
    <t>札幌光星高等学校</t>
  </si>
  <si>
    <t>札幌第一高等学校</t>
  </si>
  <si>
    <t>札幌創成高等学校</t>
  </si>
  <si>
    <t>北星学園女子高等学校</t>
  </si>
  <si>
    <t>札幌大谷高等学校</t>
  </si>
  <si>
    <t>札幌静修</t>
  </si>
  <si>
    <t>札幌静修高等学校</t>
  </si>
  <si>
    <t>札幌北斗</t>
  </si>
  <si>
    <t>札幌北斗高等学校</t>
  </si>
  <si>
    <t>札幌山の手高等学校</t>
  </si>
  <si>
    <t>札幌新陽</t>
  </si>
  <si>
    <t>札幌新陽高等学校</t>
  </si>
  <si>
    <t>札幌龍谷学園高等学校</t>
  </si>
  <si>
    <t>北海学園札幌</t>
  </si>
  <si>
    <t>北海学園札幌高等学校</t>
  </si>
  <si>
    <t>立命館慶祥高等学校</t>
  </si>
  <si>
    <t>札幌日本大学高等学校</t>
  </si>
  <si>
    <t>北嶺</t>
  </si>
  <si>
    <t>北嶺高等学校</t>
  </si>
  <si>
    <t>藤女子高等学校</t>
  </si>
  <si>
    <t>道南</t>
  </si>
  <si>
    <t>北海道函館中部高等学校</t>
  </si>
  <si>
    <t>北海道函館西高等学校</t>
  </si>
  <si>
    <t>北海道函館工業高等学校</t>
  </si>
  <si>
    <t>北海道函館商業高等学校</t>
  </si>
  <si>
    <t>北海道函館水産高等学校</t>
  </si>
  <si>
    <t>北海道大野農業高等学校</t>
  </si>
  <si>
    <t>北海道森高等学校</t>
  </si>
  <si>
    <t>北海道八雲高等学校</t>
  </si>
  <si>
    <t>北海道長万部高等学校</t>
  </si>
  <si>
    <t>北海道松前高等学校</t>
  </si>
  <si>
    <t>北海道南茅部高等学校</t>
  </si>
  <si>
    <t>北海道七飯高等学校</t>
  </si>
  <si>
    <t>北海道江差高等学校</t>
  </si>
  <si>
    <t>北海道上ノ国高等学校</t>
  </si>
  <si>
    <t>北海道知内高等学校</t>
  </si>
  <si>
    <t>函館大学付属有斗高等学校</t>
  </si>
  <si>
    <t>函館ラ・サール高等学校</t>
  </si>
  <si>
    <t>函館大谷高等学校</t>
  </si>
  <si>
    <t>遺愛女子高等学校</t>
  </si>
  <si>
    <t>函館白百合学園高等学校</t>
  </si>
  <si>
    <t>函館大妻高等学校</t>
  </si>
  <si>
    <t>清尚学院高等学校</t>
  </si>
  <si>
    <t>函館大学付属柏稜高等学校</t>
  </si>
  <si>
    <t>後志</t>
  </si>
  <si>
    <t>小樽潮陵</t>
  </si>
  <si>
    <t>北海道小樽潮陵高等学校</t>
  </si>
  <si>
    <t>小樽桜陽</t>
  </si>
  <si>
    <t>北海道小樽桜陽高等学校</t>
  </si>
  <si>
    <t>北海道小樽未来創造高等学校</t>
  </si>
  <si>
    <t>小樽水産</t>
  </si>
  <si>
    <t>北海道小樽水産高等学校</t>
  </si>
  <si>
    <t>北海道倶知安高等学校</t>
  </si>
  <si>
    <t>北海道倶知安農業高等学校</t>
  </si>
  <si>
    <t>岩内</t>
  </si>
  <si>
    <t>北海道岩内高等学校</t>
  </si>
  <si>
    <t>蘭越</t>
  </si>
  <si>
    <t>北海道蘭越高等学校</t>
  </si>
  <si>
    <t>北海道寿都高等学校</t>
  </si>
  <si>
    <t>小樽明峰</t>
  </si>
  <si>
    <t>小樽明峰高等学校</t>
  </si>
  <si>
    <t>北星学園余市</t>
  </si>
  <si>
    <t>北星学園余市高等学校</t>
  </si>
  <si>
    <t>空知</t>
  </si>
  <si>
    <t>岩見沢東</t>
  </si>
  <si>
    <t>北海道岩見沢東高等学校</t>
  </si>
  <si>
    <t>岩見沢農業</t>
  </si>
  <si>
    <t>北海道岩見沢農業高等学校</t>
  </si>
  <si>
    <t>夕張</t>
  </si>
  <si>
    <t>北海道夕張高等学校</t>
  </si>
  <si>
    <t>北海道美唄尚栄高等学校</t>
  </si>
  <si>
    <t>美唄聖華</t>
  </si>
  <si>
    <t>北海道美唄聖華高等学校</t>
  </si>
  <si>
    <t>三笠</t>
  </si>
  <si>
    <t>栗山</t>
  </si>
  <si>
    <t>北海道栗山高等学校</t>
  </si>
  <si>
    <t>長沼</t>
  </si>
  <si>
    <t>北海道長沼高等学校</t>
  </si>
  <si>
    <t>月形</t>
  </si>
  <si>
    <t>北海道月形高等学校</t>
  </si>
  <si>
    <t>滝川</t>
  </si>
  <si>
    <t>北海道滝川高等学校</t>
  </si>
  <si>
    <t>深川東</t>
  </si>
  <si>
    <t>深川西</t>
  </si>
  <si>
    <t>北海道深川西高等学校</t>
  </si>
  <si>
    <t>芦別</t>
  </si>
  <si>
    <t>北海道芦別高等学校</t>
  </si>
  <si>
    <t>砂川</t>
  </si>
  <si>
    <t>北海道砂川高等学校</t>
  </si>
  <si>
    <t>奈井江商業</t>
  </si>
  <si>
    <t>北海道奈井江商業高等学校</t>
  </si>
  <si>
    <t>北海道岩見沢緑陵高等学校</t>
  </si>
  <si>
    <t>北海道滝川西高等学校</t>
  </si>
  <si>
    <t>上川</t>
  </si>
  <si>
    <t>旭川東</t>
  </si>
  <si>
    <t>北海道旭川東高等学校</t>
  </si>
  <si>
    <t>旭川西</t>
  </si>
  <si>
    <t>北海道旭川西高等学校</t>
  </si>
  <si>
    <t>旭川南</t>
  </si>
  <si>
    <t>北海道旭川南高等学校</t>
  </si>
  <si>
    <t>旭川北</t>
  </si>
  <si>
    <t>北海道旭川北高等学校</t>
  </si>
  <si>
    <t>旭川農業</t>
  </si>
  <si>
    <t>北海道旭川農業高等学校</t>
  </si>
  <si>
    <t>旭川工業</t>
  </si>
  <si>
    <t>北海道旭川工業高等学校</t>
  </si>
  <si>
    <t>旭川商業</t>
  </si>
  <si>
    <t>北海道旭川商業高等学校</t>
  </si>
  <si>
    <t>富良野</t>
  </si>
  <si>
    <t>北海道富良野高等学校</t>
  </si>
  <si>
    <t>富良野緑峰</t>
  </si>
  <si>
    <t>北海道富良野緑峰高等学校</t>
  </si>
  <si>
    <t>美瑛</t>
  </si>
  <si>
    <t>北海道美瑛高等学校</t>
  </si>
  <si>
    <t>東川</t>
  </si>
  <si>
    <t>北海道東川高等学校</t>
  </si>
  <si>
    <t>鷹栖</t>
  </si>
  <si>
    <t>北海道鷹栖高等学校</t>
  </si>
  <si>
    <t>北海道上川高等学校</t>
  </si>
  <si>
    <t>留萌</t>
  </si>
  <si>
    <t>北海道留萌高等学校</t>
  </si>
  <si>
    <t>羽幌</t>
  </si>
  <si>
    <t>北海道羽幌高等学校</t>
  </si>
  <si>
    <t>苫前商業</t>
  </si>
  <si>
    <t>北海道苫前商業高等学校</t>
  </si>
  <si>
    <t>南富良野</t>
  </si>
  <si>
    <t>北海道南富良野高等学校</t>
  </si>
  <si>
    <t>旭川龍谷</t>
  </si>
  <si>
    <t>旭川実業</t>
  </si>
  <si>
    <t>旭川実業高等学校</t>
  </si>
  <si>
    <t>旭川明成</t>
  </si>
  <si>
    <t>旭川明成高等学校</t>
  </si>
  <si>
    <t>名寄</t>
  </si>
  <si>
    <t>北海道名寄高等学校</t>
  </si>
  <si>
    <t>名寄産業</t>
  </si>
  <si>
    <t>北海道士別翔雲高等学校</t>
  </si>
  <si>
    <t>下川商業</t>
  </si>
  <si>
    <t>北海道下川商業高等学校</t>
  </si>
  <si>
    <t>美深</t>
  </si>
  <si>
    <t>北海道美深高等学校</t>
  </si>
  <si>
    <t>北海道稚内高等学校</t>
  </si>
  <si>
    <t>豊富</t>
  </si>
  <si>
    <t>枝幸</t>
  </si>
  <si>
    <t>北海道枝幸高等学校</t>
  </si>
  <si>
    <t>浜頓別</t>
  </si>
  <si>
    <t>北海道浜頓別高等学校</t>
  </si>
  <si>
    <t>北海道礼文高等学校</t>
  </si>
  <si>
    <t>利尻</t>
  </si>
  <si>
    <t>北海道利尻高等学校</t>
  </si>
  <si>
    <t>天塩</t>
  </si>
  <si>
    <t>北海道天塩高等学校</t>
  </si>
  <si>
    <t>遠別農業</t>
  </si>
  <si>
    <t>北海道遠別農業高等学校</t>
  </si>
  <si>
    <t>おといねっぷ美術工芸</t>
  </si>
  <si>
    <t>北海道おといねっぷ美術工芸高等学校</t>
  </si>
  <si>
    <t>稚内大谷</t>
  </si>
  <si>
    <t>稚内大谷高等学校</t>
  </si>
  <si>
    <t>ｵﾎｰﾂｸ</t>
  </si>
  <si>
    <t>北見北斗</t>
  </si>
  <si>
    <t>北海道北見北斗高等学校</t>
  </si>
  <si>
    <t>北見柏陽</t>
  </si>
  <si>
    <t>北海道北見柏陽高等学校</t>
  </si>
  <si>
    <t>北見緑陵</t>
  </si>
  <si>
    <t>北海道北見緑陵高等学校</t>
  </si>
  <si>
    <t>北見工業</t>
  </si>
  <si>
    <t>北見商業</t>
  </si>
  <si>
    <t>北海道北見商業高等学校</t>
  </si>
  <si>
    <t>網走南ヶ丘</t>
  </si>
  <si>
    <t>北海道網走南ケ丘高等学校</t>
  </si>
  <si>
    <t>網走桂陽</t>
  </si>
  <si>
    <t>北海道網走桂陽高等学校</t>
  </si>
  <si>
    <t>紋別</t>
  </si>
  <si>
    <t>北海道紋別高等学校</t>
  </si>
  <si>
    <t>留辺蘂</t>
  </si>
  <si>
    <t>北海道留辺蘂高等学校</t>
  </si>
  <si>
    <t>訓子府</t>
  </si>
  <si>
    <t>北海道訓子府高等学校</t>
  </si>
  <si>
    <t>美幌</t>
  </si>
  <si>
    <t>北海道美幌高等学校</t>
  </si>
  <si>
    <t>津別</t>
  </si>
  <si>
    <t>北海道津別高等学校</t>
  </si>
  <si>
    <t>斜里</t>
  </si>
  <si>
    <t>北海道斜里高等学校</t>
  </si>
  <si>
    <t>清里</t>
  </si>
  <si>
    <t>北海道清里高等学校</t>
  </si>
  <si>
    <t>常呂</t>
  </si>
  <si>
    <t>北海道常呂高等学校</t>
  </si>
  <si>
    <t>遠軽</t>
  </si>
  <si>
    <t>北海道遠軽高等学校</t>
  </si>
  <si>
    <t>湧別</t>
  </si>
  <si>
    <t>北海道湧別高等学校</t>
  </si>
  <si>
    <t>佐呂間</t>
  </si>
  <si>
    <t>北海道佐呂間高等学校</t>
  </si>
  <si>
    <t>興部</t>
  </si>
  <si>
    <t>北海道興部高等学校</t>
  </si>
  <si>
    <t>雄武</t>
  </si>
  <si>
    <t>北海道雄武高等学校</t>
  </si>
  <si>
    <t>釧根</t>
  </si>
  <si>
    <t>北海道釧路湖陵高等学校</t>
  </si>
  <si>
    <t>北海道釧路江南高等学校</t>
  </si>
  <si>
    <t>北海道釧路東高等学校</t>
  </si>
  <si>
    <t>北海道釧路明輝高等学校</t>
  </si>
  <si>
    <t>北海道釧路工業高等学校</t>
  </si>
  <si>
    <t>北海道釧路商業高等学校</t>
  </si>
  <si>
    <t>北海道白糠高等学校</t>
  </si>
  <si>
    <t>北海道標茶高等学校</t>
  </si>
  <si>
    <t>北海道弟子屈高等学校</t>
  </si>
  <si>
    <t>北海道阿寒高等学校</t>
  </si>
  <si>
    <t>北海道根室高等学校</t>
  </si>
  <si>
    <t>北海道別海高等学校</t>
  </si>
  <si>
    <t>北海道中標津高等学校</t>
  </si>
  <si>
    <t>北海道標津高等学校</t>
  </si>
  <si>
    <t>北海道羅臼高等学校</t>
  </si>
  <si>
    <t>北海道釧路北陽高等学校</t>
  </si>
  <si>
    <t>北海道霧多布高等学校</t>
  </si>
  <si>
    <t>北海道中標津農業高等学校</t>
  </si>
  <si>
    <t>武修館高等学校</t>
  </si>
  <si>
    <t>十勝</t>
  </si>
  <si>
    <t>北海道帯広柏葉高等学校</t>
  </si>
  <si>
    <t>北海道帯広三条高等学校</t>
  </si>
  <si>
    <t>北海道帯広農業高等学校</t>
  </si>
  <si>
    <t>北海道帯広工業高等学校</t>
  </si>
  <si>
    <t>北海道帯広緑陽高等学校</t>
  </si>
  <si>
    <t>北海道池田高等学校</t>
  </si>
  <si>
    <t>北海道本別高等学校</t>
  </si>
  <si>
    <t>北海道足寄高等学校</t>
  </si>
  <si>
    <t>北海道芽室高等学校</t>
  </si>
  <si>
    <t>北海道清水高等学校</t>
  </si>
  <si>
    <t>北海道音更高等学校</t>
  </si>
  <si>
    <t>北海道上士幌高等学校</t>
  </si>
  <si>
    <t>北海道鹿追高等学校</t>
  </si>
  <si>
    <t>北海道更別農業高等学校</t>
  </si>
  <si>
    <t>北海道大樹高等学校</t>
  </si>
  <si>
    <t>北海道広尾高等学校</t>
  </si>
  <si>
    <t>北海道帯広南商業高等学校</t>
  </si>
  <si>
    <t>北海道士幌高等学校</t>
  </si>
  <si>
    <t>帯広北高等学校</t>
  </si>
  <si>
    <t>白樺学園高等学校</t>
  </si>
  <si>
    <t>帯広大谷高等学校</t>
  </si>
  <si>
    <t>苫小牧</t>
  </si>
  <si>
    <t>苫小牧東</t>
  </si>
  <si>
    <t>北海道苫小牧東高等学校</t>
  </si>
  <si>
    <t>苫小牧西</t>
  </si>
  <si>
    <t>北海道苫小牧西高等学校</t>
  </si>
  <si>
    <t>苫小牧南</t>
  </si>
  <si>
    <t>北海道苫小牧南高等学校</t>
  </si>
  <si>
    <t>苫小牧工業</t>
  </si>
  <si>
    <t>北海道苫小牧工業高等学校</t>
  </si>
  <si>
    <t>苫小牧総合経済</t>
  </si>
  <si>
    <t>北海道苫小牧総合経済高等学校</t>
  </si>
  <si>
    <t>追分</t>
  </si>
  <si>
    <t>北海道追分高等学校</t>
  </si>
  <si>
    <t>鵡川</t>
  </si>
  <si>
    <t>北海道鵡川高等学校</t>
  </si>
  <si>
    <t>穂別</t>
  </si>
  <si>
    <t>厚真</t>
  </si>
  <si>
    <t>北海道厚真高等学校</t>
  </si>
  <si>
    <t>白老東</t>
  </si>
  <si>
    <t>北海道白老東高等学校</t>
  </si>
  <si>
    <t>浦河</t>
  </si>
  <si>
    <t>北海道浦河高等学校</t>
  </si>
  <si>
    <t>静内</t>
  </si>
  <si>
    <t>北海道静内高等学校</t>
  </si>
  <si>
    <t>静内農業</t>
  </si>
  <si>
    <t>北海道静内農業高等学校</t>
  </si>
  <si>
    <t>富川</t>
  </si>
  <si>
    <t>北海道富川高等学校</t>
  </si>
  <si>
    <t>平取</t>
  </si>
  <si>
    <t>北海道平取高等学校</t>
  </si>
  <si>
    <t>えりも</t>
  </si>
  <si>
    <t>北海道えりも高等学校</t>
  </si>
  <si>
    <t>苫小牧中央</t>
  </si>
  <si>
    <t>苫小牧中央高等学校</t>
  </si>
  <si>
    <t>駒澤大学附属苫小牧高等学校</t>
  </si>
  <si>
    <t>北海道栄高等学校</t>
  </si>
  <si>
    <t>室蘭</t>
  </si>
  <si>
    <t>北海道室蘭栄高等学校</t>
  </si>
  <si>
    <t>北海道室蘭清水丘高等学校</t>
  </si>
  <si>
    <t>北海道室蘭東翔高等学校</t>
  </si>
  <si>
    <t>北海道室蘭工業高等学校</t>
  </si>
  <si>
    <t>北海道登別明日中等教育学校</t>
  </si>
  <si>
    <t>北海道登別青嶺高等学校</t>
  </si>
  <si>
    <t>北海道虻田高等学校</t>
  </si>
  <si>
    <t>北海道壮瞥高等学校</t>
  </si>
  <si>
    <t>海星学院高等学校</t>
  </si>
  <si>
    <t>物理</t>
    <rPh sb="0" eb="2">
      <t>ブツリ</t>
    </rPh>
    <phoneticPr fontId="16"/>
  </si>
  <si>
    <t>化学</t>
    <rPh sb="0" eb="2">
      <t>カガク</t>
    </rPh>
    <phoneticPr fontId="16"/>
  </si>
  <si>
    <t>生物F</t>
    <rPh sb="0" eb="2">
      <t>セイブツ</t>
    </rPh>
    <phoneticPr fontId="16"/>
  </si>
  <si>
    <t>生物L</t>
    <rPh sb="0" eb="2">
      <t>セイブツ</t>
    </rPh>
    <phoneticPr fontId="16"/>
  </si>
  <si>
    <t>地学</t>
    <rPh sb="0" eb="2">
      <t>チガク</t>
    </rPh>
    <phoneticPr fontId="16"/>
  </si>
  <si>
    <t>ポスター審物</t>
    <rPh sb="4" eb="5">
      <t>シン</t>
    </rPh>
    <rPh sb="5" eb="6">
      <t>ブツ</t>
    </rPh>
    <phoneticPr fontId="16"/>
  </si>
  <si>
    <t>ポスター審化</t>
    <rPh sb="4" eb="5">
      <t>シン</t>
    </rPh>
    <rPh sb="5" eb="6">
      <t>カ</t>
    </rPh>
    <phoneticPr fontId="16"/>
  </si>
  <si>
    <t>ポスター審生</t>
    <rPh sb="4" eb="5">
      <t>シン</t>
    </rPh>
    <rPh sb="5" eb="6">
      <t>セイ</t>
    </rPh>
    <phoneticPr fontId="16"/>
  </si>
  <si>
    <t>ポスター審地</t>
    <rPh sb="4" eb="5">
      <t>シン</t>
    </rPh>
    <rPh sb="5" eb="6">
      <t>チ</t>
    </rPh>
    <phoneticPr fontId="16"/>
  </si>
  <si>
    <t>ポスター物</t>
    <rPh sb="4" eb="5">
      <t>ブツ</t>
    </rPh>
    <phoneticPr fontId="16"/>
  </si>
  <si>
    <t>ポスター化</t>
    <rPh sb="4" eb="5">
      <t>カ</t>
    </rPh>
    <phoneticPr fontId="16"/>
  </si>
  <si>
    <t>ポスター生</t>
    <rPh sb="4" eb="5">
      <t>セイ</t>
    </rPh>
    <phoneticPr fontId="16"/>
  </si>
  <si>
    <t>ポスター地</t>
    <rPh sb="4" eb="5">
      <t>チ</t>
    </rPh>
    <phoneticPr fontId="16"/>
  </si>
  <si>
    <t>研究発表申込書（欄が足りない場合は、当番校または専門部にお問い合わせ下さい）</t>
    <rPh sb="0" eb="2">
      <t>ケンキュウ</t>
    </rPh>
    <rPh sb="2" eb="4">
      <t>ハッピョウ</t>
    </rPh>
    <rPh sb="4" eb="7">
      <t>モウシコミショ</t>
    </rPh>
    <rPh sb="8" eb="9">
      <t>ラン</t>
    </rPh>
    <rPh sb="10" eb="11">
      <t>タ</t>
    </rPh>
    <rPh sb="14" eb="16">
      <t>バアイ</t>
    </rPh>
    <rPh sb="18" eb="21">
      <t>トウバンコウ</t>
    </rPh>
    <rPh sb="24" eb="27">
      <t>センモンブ</t>
    </rPh>
    <rPh sb="29" eb="30">
      <t>ト</t>
    </rPh>
    <rPh sb="31" eb="32">
      <t>ア</t>
    </rPh>
    <rPh sb="34" eb="35">
      <t>クダ</t>
    </rPh>
    <phoneticPr fontId="1"/>
  </si>
  <si>
    <t>北星学園大学附属高等学校</t>
  </si>
  <si>
    <t>北見藤高等学校</t>
  </si>
  <si>
    <t>参加部門</t>
    <rPh sb="0" eb="2">
      <t>サンカ</t>
    </rPh>
    <rPh sb="2" eb="4">
      <t>ブモン</t>
    </rPh>
    <phoneticPr fontId="1"/>
  </si>
  <si>
    <t>物理</t>
    <rPh sb="0" eb="2">
      <t>ブツリ</t>
    </rPh>
    <phoneticPr fontId="1"/>
  </si>
  <si>
    <t>化学</t>
    <rPh sb="0" eb="2">
      <t>カガク</t>
    </rPh>
    <phoneticPr fontId="1"/>
  </si>
  <si>
    <t>地学</t>
    <rPh sb="0" eb="2">
      <t>チガク</t>
    </rPh>
    <phoneticPr fontId="1"/>
  </si>
  <si>
    <t>道立</t>
    <rPh sb="0" eb="2">
      <t>ドウリツ</t>
    </rPh>
    <phoneticPr fontId="5"/>
  </si>
  <si>
    <t>札幌南陵</t>
    <rPh sb="0" eb="2">
      <t>サッポロ</t>
    </rPh>
    <phoneticPr fontId="1"/>
  </si>
  <si>
    <t>北海道札幌英藍高等学校</t>
    <rPh sb="5" eb="6">
      <t>エイ</t>
    </rPh>
    <rPh sb="6" eb="7">
      <t>アイ</t>
    </rPh>
    <rPh sb="7" eb="9">
      <t>コウトウ</t>
    </rPh>
    <phoneticPr fontId="5"/>
  </si>
  <si>
    <t>札幌琴似工業</t>
    <rPh sb="0" eb="2">
      <t>サッポロ</t>
    </rPh>
    <phoneticPr fontId="1"/>
  </si>
  <si>
    <t>札幌東商業</t>
    <rPh sb="0" eb="2">
      <t>サッポロ</t>
    </rPh>
    <phoneticPr fontId="1"/>
  </si>
  <si>
    <t>札幌国際情報</t>
    <rPh sb="0" eb="2">
      <t>サッポロ</t>
    </rPh>
    <phoneticPr fontId="1"/>
  </si>
  <si>
    <t>江別</t>
  </si>
  <si>
    <t>千歳</t>
    <rPh sb="0" eb="2">
      <t>チトセ</t>
    </rPh>
    <phoneticPr fontId="1"/>
  </si>
  <si>
    <t>千歳北陽</t>
  </si>
  <si>
    <t>北広島</t>
  </si>
  <si>
    <t>北海道北広島高等学校</t>
    <rPh sb="0" eb="3">
      <t>ホッカイドウ</t>
    </rPh>
    <rPh sb="3" eb="6">
      <t>キタヒロシマ</t>
    </rPh>
    <rPh sb="6" eb="8">
      <t>コウトウ</t>
    </rPh>
    <rPh sb="8" eb="10">
      <t>ガッコウ</t>
    </rPh>
    <phoneticPr fontId="5"/>
  </si>
  <si>
    <t>石狩翔陽</t>
  </si>
  <si>
    <t>北海道石狩翔陽高等学校</t>
    <rPh sb="0" eb="3">
      <t>ホッカイドウ</t>
    </rPh>
    <rPh sb="3" eb="5">
      <t>イシカリ</t>
    </rPh>
    <rPh sb="5" eb="7">
      <t>ショウヨウ</t>
    </rPh>
    <rPh sb="7" eb="9">
      <t>コウトウ</t>
    </rPh>
    <rPh sb="9" eb="11">
      <t>ガッコウ</t>
    </rPh>
    <phoneticPr fontId="5"/>
  </si>
  <si>
    <t>石狩南</t>
  </si>
  <si>
    <t>当別</t>
  </si>
  <si>
    <t>市立</t>
    <rPh sb="0" eb="2">
      <t>シリツ</t>
    </rPh>
    <phoneticPr fontId="5"/>
  </si>
  <si>
    <t>市立札幌旭丘</t>
    <rPh sb="0" eb="2">
      <t>イチリツ</t>
    </rPh>
    <phoneticPr fontId="4"/>
  </si>
  <si>
    <t>市立札幌旭丘高等学校</t>
    <rPh sb="0" eb="2">
      <t>イチリツ</t>
    </rPh>
    <phoneticPr fontId="4"/>
  </si>
  <si>
    <t>市立札幌藻岩</t>
    <rPh sb="0" eb="2">
      <t>イチリツ</t>
    </rPh>
    <rPh sb="2" eb="4">
      <t>サッポロ</t>
    </rPh>
    <phoneticPr fontId="1"/>
  </si>
  <si>
    <t>市立札幌藻岩高等学校</t>
    <rPh sb="0" eb="2">
      <t>イチリツ</t>
    </rPh>
    <phoneticPr fontId="4"/>
  </si>
  <si>
    <t>市立札幌清田</t>
    <rPh sb="0" eb="2">
      <t>イチリツ</t>
    </rPh>
    <phoneticPr fontId="4"/>
  </si>
  <si>
    <t>市立札幌清田高等学校</t>
    <rPh sb="0" eb="2">
      <t>イチリツ</t>
    </rPh>
    <phoneticPr fontId="4"/>
  </si>
  <si>
    <t>市立札幌新川</t>
    <rPh sb="0" eb="2">
      <t>イチリツ</t>
    </rPh>
    <phoneticPr fontId="4"/>
  </si>
  <si>
    <t>市立札幌新川高等学校</t>
    <rPh sb="0" eb="2">
      <t>イチリツ</t>
    </rPh>
    <phoneticPr fontId="4"/>
  </si>
  <si>
    <t>市立札幌平岸</t>
    <rPh sb="0" eb="2">
      <t>イチリツ</t>
    </rPh>
    <phoneticPr fontId="4"/>
  </si>
  <si>
    <t>市立札幌平岸高等学校</t>
    <rPh sb="0" eb="2">
      <t>イチリツ</t>
    </rPh>
    <phoneticPr fontId="4"/>
  </si>
  <si>
    <t>市立札幌啓北商業</t>
    <rPh sb="0" eb="2">
      <t>イチリツ</t>
    </rPh>
    <phoneticPr fontId="4"/>
  </si>
  <si>
    <t>市立札幌啓北商業高等学校</t>
    <rPh sb="0" eb="2">
      <t>イチリツ</t>
    </rPh>
    <phoneticPr fontId="4"/>
  </si>
  <si>
    <t>私立</t>
    <rPh sb="0" eb="2">
      <t>シリツ</t>
    </rPh>
    <phoneticPr fontId="5"/>
  </si>
  <si>
    <t>札幌光星</t>
  </si>
  <si>
    <t>北星学園大学付属</t>
    <rPh sb="4" eb="6">
      <t>ダイガク</t>
    </rPh>
    <rPh sb="6" eb="8">
      <t>フゾク</t>
    </rPh>
    <phoneticPr fontId="1"/>
  </si>
  <si>
    <t>札幌第一</t>
  </si>
  <si>
    <t>札幌創成</t>
    <rPh sb="0" eb="2">
      <t>サッポロ</t>
    </rPh>
    <phoneticPr fontId="1"/>
  </si>
  <si>
    <t>東海大学付属札幌</t>
    <rPh sb="2" eb="4">
      <t>ダイガク</t>
    </rPh>
    <rPh sb="4" eb="6">
      <t>フゾク</t>
    </rPh>
    <rPh sb="6" eb="8">
      <t>サッポロ</t>
    </rPh>
    <phoneticPr fontId="1"/>
  </si>
  <si>
    <t>東海大学付属札幌高等学校</t>
    <rPh sb="6" eb="8">
      <t>サッポロ</t>
    </rPh>
    <phoneticPr fontId="4"/>
  </si>
  <si>
    <t>北星学園女子</t>
    <rPh sb="2" eb="4">
      <t>ガクエン</t>
    </rPh>
    <phoneticPr fontId="1"/>
  </si>
  <si>
    <t>札幌大谷</t>
  </si>
  <si>
    <t>札幌山の手</t>
    <rPh sb="0" eb="2">
      <t>サッポロ</t>
    </rPh>
    <phoneticPr fontId="1"/>
  </si>
  <si>
    <t>札幌龍谷学園</t>
    <rPh sb="4" eb="6">
      <t>ガクエン</t>
    </rPh>
    <phoneticPr fontId="1"/>
  </si>
  <si>
    <t>科学大学</t>
    <rPh sb="0" eb="2">
      <t>カガク</t>
    </rPh>
    <rPh sb="2" eb="4">
      <t>ダイガク</t>
    </rPh>
    <phoneticPr fontId="1"/>
  </si>
  <si>
    <t>北海道科学大学高等学校</t>
    <rPh sb="3" eb="5">
      <t>カガク</t>
    </rPh>
    <rPh sb="5" eb="7">
      <t>ダイガク</t>
    </rPh>
    <phoneticPr fontId="4"/>
  </si>
  <si>
    <t>立命館慶祥</t>
  </si>
  <si>
    <t>札幌日本大学</t>
    <rPh sb="4" eb="6">
      <t>ダイガク</t>
    </rPh>
    <phoneticPr fontId="1"/>
  </si>
  <si>
    <t>とわの森三愛</t>
    <rPh sb="4" eb="5">
      <t>サン</t>
    </rPh>
    <rPh sb="5" eb="6">
      <t>アイ</t>
    </rPh>
    <phoneticPr fontId="1"/>
  </si>
  <si>
    <t>酪農学園大学附属とわの森三愛高等学校</t>
    <rPh sb="0" eb="2">
      <t>ラクノウ</t>
    </rPh>
    <rPh sb="2" eb="4">
      <t>ガクエン</t>
    </rPh>
    <rPh sb="4" eb="6">
      <t>ダイガク</t>
    </rPh>
    <rPh sb="6" eb="8">
      <t>フゾク</t>
    </rPh>
    <phoneticPr fontId="4"/>
  </si>
  <si>
    <t>藤女子</t>
  </si>
  <si>
    <t>札幌北（定）</t>
    <rPh sb="4" eb="5">
      <t>テイ</t>
    </rPh>
    <phoneticPr fontId="1"/>
  </si>
  <si>
    <t>北海道札幌北高等学校  （定時制課程）</t>
    <rPh sb="13" eb="16">
      <t>テイジセイ</t>
    </rPh>
    <rPh sb="16" eb="18">
      <t>カテイ</t>
    </rPh>
    <phoneticPr fontId="5"/>
  </si>
  <si>
    <t>札幌西（定）</t>
    <rPh sb="2" eb="3">
      <t>ニシ</t>
    </rPh>
    <rPh sb="4" eb="5">
      <t>テイ</t>
    </rPh>
    <phoneticPr fontId="1"/>
  </si>
  <si>
    <t>北海道札幌西高等学校（定時制課程）</t>
    <rPh sb="11" eb="14">
      <t>テイジセイ</t>
    </rPh>
    <rPh sb="14" eb="16">
      <t>カテイ</t>
    </rPh>
    <phoneticPr fontId="5"/>
  </si>
  <si>
    <t>札幌南（定）</t>
    <rPh sb="2" eb="3">
      <t>ミナミ</t>
    </rPh>
    <rPh sb="4" eb="5">
      <t>テイ</t>
    </rPh>
    <phoneticPr fontId="1"/>
  </si>
  <si>
    <t>北海道札幌南高等学校（定時制課程）</t>
    <rPh sb="11" eb="14">
      <t>テイジセイ</t>
    </rPh>
    <rPh sb="14" eb="16">
      <t>カテイ</t>
    </rPh>
    <phoneticPr fontId="5"/>
  </si>
  <si>
    <t>札幌琴似工業（定）</t>
    <rPh sb="0" eb="2">
      <t>サッポロ</t>
    </rPh>
    <rPh sb="2" eb="4">
      <t>コトニ</t>
    </rPh>
    <rPh sb="7" eb="8">
      <t>テイ</t>
    </rPh>
    <phoneticPr fontId="1"/>
  </si>
  <si>
    <t>北海道札幌琴似工業高等学校（定時制）</t>
    <rPh sb="14" eb="17">
      <t>テイジセイ</t>
    </rPh>
    <phoneticPr fontId="5"/>
  </si>
  <si>
    <t>千歳（定）</t>
    <rPh sb="3" eb="4">
      <t>テイ</t>
    </rPh>
    <phoneticPr fontId="1"/>
  </si>
  <si>
    <t>北海道千歳高等学校（定時制課程）</t>
    <rPh sb="10" eb="13">
      <t>テイジセイ</t>
    </rPh>
    <rPh sb="13" eb="15">
      <t>カテイ</t>
    </rPh>
    <phoneticPr fontId="5"/>
  </si>
  <si>
    <t>市立札幌大通（定）</t>
    <rPh sb="0" eb="2">
      <t>イチリツ</t>
    </rPh>
    <rPh sb="2" eb="4">
      <t>サッポロ</t>
    </rPh>
    <rPh sb="7" eb="8">
      <t>テイ</t>
    </rPh>
    <phoneticPr fontId="1"/>
  </si>
  <si>
    <t>市立札幌大通高等学校</t>
    <rPh sb="0" eb="2">
      <t>シリツ</t>
    </rPh>
    <rPh sb="2" eb="4">
      <t>サッポロ</t>
    </rPh>
    <rPh sb="4" eb="6">
      <t>オオドオリ</t>
    </rPh>
    <rPh sb="6" eb="8">
      <t>コウトウ</t>
    </rPh>
    <rPh sb="8" eb="10">
      <t>ガッコウ</t>
    </rPh>
    <phoneticPr fontId="5"/>
  </si>
  <si>
    <t>有朋（単）</t>
    <rPh sb="3" eb="4">
      <t>タン</t>
    </rPh>
    <phoneticPr fontId="1"/>
  </si>
  <si>
    <t>北海道有朋高等学校（単位制課程）　</t>
    <rPh sb="10" eb="13">
      <t>タンイセイ</t>
    </rPh>
    <rPh sb="13" eb="15">
      <t>カテイ</t>
    </rPh>
    <phoneticPr fontId="5"/>
  </si>
  <si>
    <t>有朋（通）</t>
    <rPh sb="3" eb="4">
      <t>ツウ</t>
    </rPh>
    <phoneticPr fontId="1"/>
  </si>
  <si>
    <t>北海道有朋高等学校（通信制課程）　</t>
    <rPh sb="10" eb="13">
      <t>ツウシンセイ</t>
    </rPh>
    <rPh sb="13" eb="15">
      <t>カテイ</t>
    </rPh>
    <phoneticPr fontId="5"/>
  </si>
  <si>
    <t>星槎国際（通）</t>
    <rPh sb="5" eb="6">
      <t>ツウ</t>
    </rPh>
    <phoneticPr fontId="1"/>
  </si>
  <si>
    <t>星槎国際高等学校</t>
    <rPh sb="0" eb="1">
      <t>ホシ</t>
    </rPh>
    <rPh sb="2" eb="4">
      <t>コクサイ</t>
    </rPh>
    <rPh sb="4" eb="6">
      <t>コウトウ</t>
    </rPh>
    <rPh sb="6" eb="8">
      <t>ガッコウ</t>
    </rPh>
    <phoneticPr fontId="5"/>
  </si>
  <si>
    <t>池上学院（通）</t>
    <rPh sb="5" eb="6">
      <t>ツウ</t>
    </rPh>
    <phoneticPr fontId="1"/>
  </si>
  <si>
    <t>池上学院高等学校</t>
    <rPh sb="6" eb="8">
      <t>ガッコウ</t>
    </rPh>
    <phoneticPr fontId="5"/>
  </si>
  <si>
    <t>クラーク札幌（通）</t>
    <rPh sb="4" eb="6">
      <t>サッポロ</t>
    </rPh>
    <rPh sb="7" eb="8">
      <t>ツウ</t>
    </rPh>
    <phoneticPr fontId="1"/>
  </si>
  <si>
    <t>ｸﾗｰｸ記念国際高等学校札幌大通ｷｬﾝﾊﾟｽ</t>
    <rPh sb="12" eb="14">
      <t>サッポロ</t>
    </rPh>
    <rPh sb="14" eb="16">
      <t>オオドオリ</t>
    </rPh>
    <phoneticPr fontId="5"/>
  </si>
  <si>
    <t>市立札幌開成中等</t>
    <rPh sb="0" eb="2">
      <t>イチリツ</t>
    </rPh>
    <phoneticPr fontId="4"/>
  </si>
  <si>
    <t>市立札幌開成中等教育学校</t>
    <rPh sb="0" eb="2">
      <t>イチリツ</t>
    </rPh>
    <rPh sb="2" eb="4">
      <t>サッポロ</t>
    </rPh>
    <rPh sb="4" eb="6">
      <t>カイセイ</t>
    </rPh>
    <rPh sb="6" eb="8">
      <t>チュウトウ</t>
    </rPh>
    <rPh sb="8" eb="10">
      <t>キョウイク</t>
    </rPh>
    <rPh sb="10" eb="12">
      <t>ガッコウ</t>
    </rPh>
    <phoneticPr fontId="5"/>
  </si>
  <si>
    <t>北海道芸術</t>
  </si>
  <si>
    <t>北海道芸術学校　札幌ｻﾃﾗｲﾄｷｬﾝﾊﾟｽ</t>
    <rPh sb="0" eb="3">
      <t>ホッカイドウ</t>
    </rPh>
    <rPh sb="3" eb="5">
      <t>ゲイジュツ</t>
    </rPh>
    <rPh sb="5" eb="7">
      <t>ガッコウ</t>
    </rPh>
    <rPh sb="8" eb="10">
      <t>サッポロ</t>
    </rPh>
    <phoneticPr fontId="5"/>
  </si>
  <si>
    <t>函館中部</t>
    <rPh sb="0" eb="2">
      <t>ハコダテ</t>
    </rPh>
    <rPh sb="2" eb="4">
      <t>チュウブ</t>
    </rPh>
    <phoneticPr fontId="1"/>
  </si>
  <si>
    <t>函館西</t>
    <rPh sb="0" eb="2">
      <t>ハコダテ</t>
    </rPh>
    <rPh sb="2" eb="3">
      <t>ニシ</t>
    </rPh>
    <phoneticPr fontId="1"/>
  </si>
  <si>
    <t>函館工業</t>
    <rPh sb="0" eb="2">
      <t>ハコダテ</t>
    </rPh>
    <rPh sb="2" eb="4">
      <t>コウギョウ</t>
    </rPh>
    <phoneticPr fontId="1"/>
  </si>
  <si>
    <t>函館商業</t>
    <rPh sb="0" eb="2">
      <t>ハコダテ</t>
    </rPh>
    <rPh sb="2" eb="4">
      <t>ショウギョウ</t>
    </rPh>
    <phoneticPr fontId="1"/>
  </si>
  <si>
    <t>函館水産</t>
    <rPh sb="0" eb="2">
      <t>ハコダテ</t>
    </rPh>
    <rPh sb="2" eb="4">
      <t>スイサン</t>
    </rPh>
    <phoneticPr fontId="1"/>
  </si>
  <si>
    <t>大野農業</t>
    <rPh sb="0" eb="2">
      <t>オオノ</t>
    </rPh>
    <rPh sb="2" eb="4">
      <t>ノウギョウ</t>
    </rPh>
    <phoneticPr fontId="1"/>
  </si>
  <si>
    <t>森</t>
    <rPh sb="0" eb="1">
      <t>モリ</t>
    </rPh>
    <phoneticPr fontId="1"/>
  </si>
  <si>
    <t>八雲</t>
    <rPh sb="0" eb="2">
      <t>ヤクモ</t>
    </rPh>
    <phoneticPr fontId="1"/>
  </si>
  <si>
    <t>長万部</t>
    <rPh sb="0" eb="3">
      <t>オシャマンベ</t>
    </rPh>
    <phoneticPr fontId="1"/>
  </si>
  <si>
    <t>上磯</t>
    <rPh sb="0" eb="2">
      <t>カミイソ</t>
    </rPh>
    <phoneticPr fontId="1"/>
  </si>
  <si>
    <t>北海道上磯高等学校</t>
    <rPh sb="3" eb="5">
      <t>カミイソ</t>
    </rPh>
    <phoneticPr fontId="5"/>
  </si>
  <si>
    <t>松前</t>
    <rPh sb="0" eb="2">
      <t>マツマエ</t>
    </rPh>
    <phoneticPr fontId="1"/>
  </si>
  <si>
    <t>南茅部</t>
    <rPh sb="0" eb="3">
      <t>ミナミカヤベ</t>
    </rPh>
    <phoneticPr fontId="1"/>
  </si>
  <si>
    <t>七飯</t>
    <rPh sb="0" eb="2">
      <t>ナナエ</t>
    </rPh>
    <phoneticPr fontId="1"/>
  </si>
  <si>
    <t>江差</t>
    <rPh sb="0" eb="2">
      <t>エサシ</t>
    </rPh>
    <phoneticPr fontId="1"/>
  </si>
  <si>
    <t>檜山北</t>
    <rPh sb="0" eb="2">
      <t>ヒヤマ</t>
    </rPh>
    <rPh sb="2" eb="3">
      <t>キタ</t>
    </rPh>
    <phoneticPr fontId="7"/>
  </si>
  <si>
    <t>北海道檜山北高等学校</t>
    <rPh sb="3" eb="5">
      <t>ヒヤマ</t>
    </rPh>
    <rPh sb="5" eb="6">
      <t>キタ</t>
    </rPh>
    <phoneticPr fontId="4"/>
  </si>
  <si>
    <t>上ノ国</t>
    <rPh sb="0" eb="1">
      <t>カミ</t>
    </rPh>
    <rPh sb="2" eb="3">
      <t>クニ</t>
    </rPh>
    <phoneticPr fontId="1"/>
  </si>
  <si>
    <t>市立函館</t>
    <rPh sb="0" eb="2">
      <t>イチリツ</t>
    </rPh>
    <rPh sb="2" eb="4">
      <t>ハコダテ</t>
    </rPh>
    <phoneticPr fontId="1"/>
  </si>
  <si>
    <t>市立函館高等学校</t>
    <rPh sb="0" eb="2">
      <t>シリツ</t>
    </rPh>
    <phoneticPr fontId="5"/>
  </si>
  <si>
    <t>町立</t>
    <rPh sb="0" eb="2">
      <t>チョウリツ</t>
    </rPh>
    <phoneticPr fontId="5"/>
  </si>
  <si>
    <t>知内</t>
    <rPh sb="0" eb="2">
      <t>シリウチ</t>
    </rPh>
    <phoneticPr fontId="1"/>
  </si>
  <si>
    <t>函館大学付属有斗</t>
    <rPh sb="0" eb="2">
      <t>ハコダテ</t>
    </rPh>
    <rPh sb="2" eb="4">
      <t>ダイガク</t>
    </rPh>
    <rPh sb="4" eb="6">
      <t>フゾク</t>
    </rPh>
    <rPh sb="6" eb="7">
      <t>ユウ</t>
    </rPh>
    <rPh sb="7" eb="8">
      <t>ト</t>
    </rPh>
    <phoneticPr fontId="1"/>
  </si>
  <si>
    <t>函館ラ・サール</t>
    <rPh sb="0" eb="2">
      <t>ハコダテ</t>
    </rPh>
    <phoneticPr fontId="1"/>
  </si>
  <si>
    <t>函館大谷</t>
    <rPh sb="0" eb="2">
      <t>ハコダテ</t>
    </rPh>
    <rPh sb="2" eb="4">
      <t>オオタニ</t>
    </rPh>
    <phoneticPr fontId="1"/>
  </si>
  <si>
    <t>遺愛女子</t>
    <rPh sb="0" eb="2">
      <t>イアイ</t>
    </rPh>
    <rPh sb="2" eb="4">
      <t>ジョシ</t>
    </rPh>
    <phoneticPr fontId="1"/>
  </si>
  <si>
    <t>函館白百合学園</t>
    <rPh sb="0" eb="2">
      <t>ハコダテ</t>
    </rPh>
    <rPh sb="2" eb="5">
      <t>シラユリ</t>
    </rPh>
    <rPh sb="5" eb="7">
      <t>ガクエン</t>
    </rPh>
    <phoneticPr fontId="1"/>
  </si>
  <si>
    <t>函館大妻</t>
    <rPh sb="0" eb="2">
      <t>ハコダテ</t>
    </rPh>
    <rPh sb="2" eb="4">
      <t>オオツマ</t>
    </rPh>
    <phoneticPr fontId="1"/>
  </si>
  <si>
    <t>清尚学院</t>
    <rPh sb="0" eb="1">
      <t>キヨシ</t>
    </rPh>
    <rPh sb="1" eb="2">
      <t>タカシ</t>
    </rPh>
    <rPh sb="2" eb="4">
      <t>ガクイン</t>
    </rPh>
    <phoneticPr fontId="1"/>
  </si>
  <si>
    <t>函館大学付属柏稜</t>
    <rPh sb="0" eb="2">
      <t>ハコダテ</t>
    </rPh>
    <rPh sb="2" eb="4">
      <t>ダイガク</t>
    </rPh>
    <rPh sb="4" eb="6">
      <t>フゾク</t>
    </rPh>
    <rPh sb="6" eb="7">
      <t>カシワ</t>
    </rPh>
    <rPh sb="7" eb="8">
      <t>リョウ</t>
    </rPh>
    <phoneticPr fontId="1"/>
  </si>
  <si>
    <t>函館中部（定）</t>
    <rPh sb="0" eb="2">
      <t>ハコダテ</t>
    </rPh>
    <rPh sb="2" eb="4">
      <t>チュウブ</t>
    </rPh>
    <rPh sb="5" eb="6">
      <t>テイ</t>
    </rPh>
    <phoneticPr fontId="1"/>
  </si>
  <si>
    <t>北海道函館中部高等学校（定時制課程）</t>
    <rPh sb="12" eb="15">
      <t>テイジセイ</t>
    </rPh>
    <rPh sb="15" eb="17">
      <t>カテイ</t>
    </rPh>
    <phoneticPr fontId="1"/>
  </si>
  <si>
    <t>道南</t>
    <rPh sb="0" eb="2">
      <t>ドウナン</t>
    </rPh>
    <phoneticPr fontId="5"/>
  </si>
  <si>
    <t>精華高校（通信）</t>
    <rPh sb="0" eb="2">
      <t>セイカ</t>
    </rPh>
    <rPh sb="2" eb="4">
      <t>コウコウ</t>
    </rPh>
    <rPh sb="5" eb="7">
      <t>ツウシン</t>
    </rPh>
    <phoneticPr fontId="5"/>
  </si>
  <si>
    <t>精華学園高等学校函館校</t>
    <rPh sb="0" eb="2">
      <t>セイカ</t>
    </rPh>
    <rPh sb="2" eb="4">
      <t>ガクエン</t>
    </rPh>
    <rPh sb="4" eb="8">
      <t>コウトウガッコウ</t>
    </rPh>
    <rPh sb="8" eb="10">
      <t>ハコダテ</t>
    </rPh>
    <rPh sb="10" eb="11">
      <t>コウ</t>
    </rPh>
    <phoneticPr fontId="5"/>
  </si>
  <si>
    <t>道南</t>
    <rPh sb="0" eb="2">
      <t>ドウナン</t>
    </rPh>
    <phoneticPr fontId="4"/>
  </si>
  <si>
    <t>道立</t>
    <rPh sb="0" eb="2">
      <t>ドウリツ</t>
    </rPh>
    <phoneticPr fontId="4"/>
  </si>
  <si>
    <t>福島商業</t>
    <rPh sb="0" eb="2">
      <t>フクシマ</t>
    </rPh>
    <rPh sb="2" eb="4">
      <t>ショウギョウ</t>
    </rPh>
    <phoneticPr fontId="4"/>
  </si>
  <si>
    <t>北海道福島商業高等学校</t>
    <rPh sb="0" eb="3">
      <t>ホッカイドウ</t>
    </rPh>
    <rPh sb="3" eb="5">
      <t>フクシマ</t>
    </rPh>
    <rPh sb="5" eb="7">
      <t>ショウギョウ</t>
    </rPh>
    <rPh sb="7" eb="9">
      <t>コウトウ</t>
    </rPh>
    <rPh sb="9" eb="11">
      <t>ガッコウ</t>
    </rPh>
    <phoneticPr fontId="4"/>
  </si>
  <si>
    <t>町立</t>
    <rPh sb="0" eb="2">
      <t>チョウリツ</t>
    </rPh>
    <phoneticPr fontId="4"/>
  </si>
  <si>
    <t>奥尻</t>
    <rPh sb="0" eb="2">
      <t>オクシリ</t>
    </rPh>
    <phoneticPr fontId="4"/>
  </si>
  <si>
    <t>北海道奥尻高等学校</t>
    <rPh sb="0" eb="3">
      <t>ホッカイドウ</t>
    </rPh>
    <rPh sb="3" eb="5">
      <t>オクシリ</t>
    </rPh>
    <rPh sb="5" eb="7">
      <t>コウトウ</t>
    </rPh>
    <rPh sb="7" eb="9">
      <t>ガッコウ</t>
    </rPh>
    <phoneticPr fontId="4"/>
  </si>
  <si>
    <t>小樽未来創造</t>
    <rPh sb="2" eb="4">
      <t>ミライ</t>
    </rPh>
    <rPh sb="4" eb="6">
      <t>ソウゾウ</t>
    </rPh>
    <phoneticPr fontId="1"/>
  </si>
  <si>
    <t>倶知安</t>
  </si>
  <si>
    <t>倶知安農業</t>
    <rPh sb="4" eb="5">
      <t>ギョウ</t>
    </rPh>
    <phoneticPr fontId="1"/>
  </si>
  <si>
    <t>余市紅志</t>
    <rPh sb="2" eb="3">
      <t>ベニ</t>
    </rPh>
    <rPh sb="3" eb="4">
      <t>シ</t>
    </rPh>
    <phoneticPr fontId="2"/>
  </si>
  <si>
    <t>北海道余市紅志高等学校</t>
    <rPh sb="5" eb="6">
      <t>ベニ</t>
    </rPh>
    <rPh sb="6" eb="7">
      <t>ココロザシ</t>
    </rPh>
    <phoneticPr fontId="5"/>
  </si>
  <si>
    <t>寿都</t>
    <rPh sb="0" eb="1">
      <t>コトブキ</t>
    </rPh>
    <rPh sb="1" eb="2">
      <t>ミヤコ</t>
    </rPh>
    <phoneticPr fontId="2"/>
  </si>
  <si>
    <t>小樽双葉</t>
    <rPh sb="0" eb="2">
      <t>オタル</t>
    </rPh>
    <phoneticPr fontId="4"/>
  </si>
  <si>
    <t>小樽双葉高等学校</t>
    <rPh sb="0" eb="2">
      <t>オタル</t>
    </rPh>
    <phoneticPr fontId="4"/>
  </si>
  <si>
    <t>私立</t>
    <rPh sb="0" eb="2">
      <t>シリツ</t>
    </rPh>
    <phoneticPr fontId="1"/>
  </si>
  <si>
    <t>北照</t>
    <rPh sb="0" eb="2">
      <t>ホクショウ</t>
    </rPh>
    <phoneticPr fontId="1"/>
  </si>
  <si>
    <t>北照高等学校</t>
    <rPh sb="0" eb="2">
      <t>ホクショウ</t>
    </rPh>
    <rPh sb="2" eb="4">
      <t>コウトウ</t>
    </rPh>
    <rPh sb="4" eb="6">
      <t>ガッコウ</t>
    </rPh>
    <phoneticPr fontId="1"/>
  </si>
  <si>
    <t>ニセコ</t>
  </si>
  <si>
    <t>北海道ニセコ高等学校</t>
    <rPh sb="0" eb="3">
      <t>ホッカイドウ</t>
    </rPh>
    <rPh sb="6" eb="8">
      <t>コウトウ</t>
    </rPh>
    <rPh sb="8" eb="10">
      <t>ガッコウ</t>
    </rPh>
    <phoneticPr fontId="4"/>
  </si>
  <si>
    <t>村立</t>
    <rPh sb="0" eb="2">
      <t>ソンリツ</t>
    </rPh>
    <phoneticPr fontId="4"/>
  </si>
  <si>
    <t>真狩</t>
    <rPh sb="0" eb="2">
      <t>マッカリ</t>
    </rPh>
    <phoneticPr fontId="4"/>
  </si>
  <si>
    <t>北海道真狩高等学校</t>
    <rPh sb="0" eb="3">
      <t>ホッカイドウ</t>
    </rPh>
    <rPh sb="3" eb="5">
      <t>マッカリ</t>
    </rPh>
    <rPh sb="5" eb="7">
      <t>コウトウ</t>
    </rPh>
    <rPh sb="7" eb="9">
      <t>ガッコウ</t>
    </rPh>
    <phoneticPr fontId="4"/>
  </si>
  <si>
    <t>留寿都</t>
    <rPh sb="0" eb="3">
      <t>ルスツ</t>
    </rPh>
    <phoneticPr fontId="4"/>
  </si>
  <si>
    <t>北海道留寿都高等学校</t>
    <rPh sb="0" eb="3">
      <t>ホッカイドウ</t>
    </rPh>
    <rPh sb="3" eb="6">
      <t>ルスツ</t>
    </rPh>
    <rPh sb="6" eb="8">
      <t>コウトウ</t>
    </rPh>
    <rPh sb="8" eb="10">
      <t>ガッコウ</t>
    </rPh>
    <phoneticPr fontId="4"/>
  </si>
  <si>
    <t>小樽未来創造（定）</t>
    <rPh sb="2" eb="4">
      <t>ミライ</t>
    </rPh>
    <rPh sb="4" eb="6">
      <t>ソウゾウ</t>
    </rPh>
    <rPh sb="7" eb="8">
      <t>テイ</t>
    </rPh>
    <phoneticPr fontId="1"/>
  </si>
  <si>
    <t>北海道小樽未来創造高等学校（定時制）</t>
    <rPh sb="14" eb="17">
      <t>テイジセイ</t>
    </rPh>
    <phoneticPr fontId="5"/>
  </si>
  <si>
    <t>美唄尚栄</t>
    <rPh sb="2" eb="3">
      <t>ショウ</t>
    </rPh>
    <rPh sb="3" eb="4">
      <t>サカ</t>
    </rPh>
    <phoneticPr fontId="5"/>
  </si>
  <si>
    <t>北海道三笠高等学校</t>
    <rPh sb="3" eb="5">
      <t>ミカサ</t>
    </rPh>
    <rPh sb="5" eb="7">
      <t>コウトウ</t>
    </rPh>
    <phoneticPr fontId="5"/>
  </si>
  <si>
    <t>北海道深川東高等学校</t>
    <rPh sb="5" eb="6">
      <t>ヒガシ</t>
    </rPh>
    <rPh sb="6" eb="8">
      <t>コウトウ</t>
    </rPh>
    <phoneticPr fontId="5"/>
  </si>
  <si>
    <t>岩見沢緑陵</t>
    <rPh sb="0" eb="3">
      <t>イワミザワ</t>
    </rPh>
    <rPh sb="3" eb="4">
      <t>リョク</t>
    </rPh>
    <rPh sb="4" eb="5">
      <t>リョウ</t>
    </rPh>
    <phoneticPr fontId="5"/>
  </si>
  <si>
    <t>滝川西</t>
    <rPh sb="0" eb="2">
      <t>タキカワ</t>
    </rPh>
    <rPh sb="2" eb="3">
      <t>ニシ</t>
    </rPh>
    <phoneticPr fontId="5"/>
  </si>
  <si>
    <t>岩見沢東（定）</t>
    <rPh sb="5" eb="6">
      <t>テイ</t>
    </rPh>
    <phoneticPr fontId="1"/>
  </si>
  <si>
    <t>北海道岩見沢東高等学校（定時制課程）</t>
    <rPh sb="12" eb="15">
      <t>テイジセイ</t>
    </rPh>
    <rPh sb="15" eb="17">
      <t>カテイ</t>
    </rPh>
    <phoneticPr fontId="5"/>
  </si>
  <si>
    <t>滝川（定）</t>
    <rPh sb="0" eb="2">
      <t>タキカワ</t>
    </rPh>
    <rPh sb="3" eb="4">
      <t>テイ</t>
    </rPh>
    <phoneticPr fontId="1"/>
  </si>
  <si>
    <t>北海道滝川高等学校（定時制課程）</t>
    <rPh sb="10" eb="13">
      <t>テイジセイ</t>
    </rPh>
    <rPh sb="13" eb="15">
      <t>カテイ</t>
    </rPh>
    <phoneticPr fontId="1"/>
  </si>
  <si>
    <t>クラーク本校（通）</t>
    <rPh sb="4" eb="6">
      <t>ホンコウ</t>
    </rPh>
    <rPh sb="7" eb="8">
      <t>ツウ</t>
    </rPh>
    <phoneticPr fontId="1"/>
  </si>
  <si>
    <t>クラーク記念国際高等学校</t>
  </si>
  <si>
    <t>滝川工業</t>
    <rPh sb="0" eb="2">
      <t>タキカワ</t>
    </rPh>
    <rPh sb="2" eb="4">
      <t>コウギョウ</t>
    </rPh>
    <phoneticPr fontId="4"/>
  </si>
  <si>
    <t>北海道滝川工業高等学校</t>
    <rPh sb="0" eb="3">
      <t>ホッカイドウ</t>
    </rPh>
    <rPh sb="3" eb="5">
      <t>タキカワ</t>
    </rPh>
    <rPh sb="5" eb="7">
      <t>コウギョウ</t>
    </rPh>
    <rPh sb="7" eb="9">
      <t>コウトウ</t>
    </rPh>
    <rPh sb="9" eb="11">
      <t>ガッコウ</t>
    </rPh>
    <phoneticPr fontId="4"/>
  </si>
  <si>
    <t>新十津川農業</t>
    <rPh sb="0" eb="4">
      <t>シントツカワ</t>
    </rPh>
    <rPh sb="4" eb="6">
      <t>ノウギョウ</t>
    </rPh>
    <phoneticPr fontId="4"/>
  </si>
  <si>
    <t>北海道新十津川農業高等学校</t>
    <rPh sb="0" eb="3">
      <t>ホッカイドウ</t>
    </rPh>
    <rPh sb="3" eb="7">
      <t>シントツカワ</t>
    </rPh>
    <rPh sb="7" eb="9">
      <t>ノウギョウ</t>
    </rPh>
    <rPh sb="9" eb="11">
      <t>コウトウ</t>
    </rPh>
    <rPh sb="11" eb="13">
      <t>ガッコウ</t>
    </rPh>
    <phoneticPr fontId="4"/>
  </si>
  <si>
    <t>旭川永嶺</t>
    <rPh sb="2" eb="3">
      <t>エイ</t>
    </rPh>
    <rPh sb="3" eb="4">
      <t>ミネ</t>
    </rPh>
    <phoneticPr fontId="4"/>
  </si>
  <si>
    <t>北海道旭川永嶺高等学校</t>
    <rPh sb="5" eb="6">
      <t>エイ</t>
    </rPh>
    <rPh sb="6" eb="7">
      <t>ミネ</t>
    </rPh>
    <phoneticPr fontId="4"/>
  </si>
  <si>
    <t>旭川龍谷高等学校</t>
    <rPh sb="2" eb="4">
      <t>リュウコク</t>
    </rPh>
    <phoneticPr fontId="1"/>
  </si>
  <si>
    <t>旭川藤星</t>
    <rPh sb="3" eb="4">
      <t>ホシ</t>
    </rPh>
    <phoneticPr fontId="4"/>
  </si>
  <si>
    <t>旭川藤星高等学校</t>
    <rPh sb="3" eb="4">
      <t>ホシ</t>
    </rPh>
    <phoneticPr fontId="4"/>
  </si>
  <si>
    <t>旭川商業（定）</t>
    <rPh sb="0" eb="2">
      <t>アサヒカワ</t>
    </rPh>
    <rPh sb="2" eb="4">
      <t>ショウギョウ</t>
    </rPh>
    <rPh sb="5" eb="6">
      <t>テイ</t>
    </rPh>
    <phoneticPr fontId="8"/>
  </si>
  <si>
    <t>北海道旭川商業高等学校（定時制課程）</t>
    <rPh sb="12" eb="15">
      <t>テイジセイ</t>
    </rPh>
    <rPh sb="15" eb="17">
      <t>カテイ</t>
    </rPh>
    <phoneticPr fontId="5"/>
  </si>
  <si>
    <t>旭川工業（定）</t>
    <rPh sb="0" eb="2">
      <t>アサヒカワ</t>
    </rPh>
    <rPh sb="2" eb="4">
      <t>コウギョウ</t>
    </rPh>
    <rPh sb="5" eb="6">
      <t>テイ</t>
    </rPh>
    <phoneticPr fontId="1"/>
  </si>
  <si>
    <t>北海道旭川工業高等学校（定時制課程）</t>
    <rPh sb="12" eb="15">
      <t>テイジセイ</t>
    </rPh>
    <rPh sb="15" eb="17">
      <t>カテイ</t>
    </rPh>
    <phoneticPr fontId="1"/>
  </si>
  <si>
    <t>上富良野</t>
    <rPh sb="0" eb="4">
      <t>カミフラノ</t>
    </rPh>
    <phoneticPr fontId="4"/>
  </si>
  <si>
    <t>北海道上富良野高等学校</t>
    <rPh sb="0" eb="3">
      <t>ホッカイドウ</t>
    </rPh>
    <rPh sb="3" eb="7">
      <t>カミフラノ</t>
    </rPh>
    <rPh sb="7" eb="9">
      <t>コウトウ</t>
    </rPh>
    <rPh sb="9" eb="11">
      <t>ガッコウ</t>
    </rPh>
    <phoneticPr fontId="4"/>
  </si>
  <si>
    <t>道北</t>
    <rPh sb="0" eb="2">
      <t>ドウホク</t>
    </rPh>
    <phoneticPr fontId="5"/>
  </si>
  <si>
    <t>北海道名寄産業高等学校</t>
    <rPh sb="5" eb="7">
      <t>サンギョウ</t>
    </rPh>
    <phoneticPr fontId="1"/>
  </si>
  <si>
    <t>士別翔雲</t>
    <rPh sb="0" eb="2">
      <t>シベツ</t>
    </rPh>
    <rPh sb="2" eb="3">
      <t>ショウ</t>
    </rPh>
    <rPh sb="3" eb="4">
      <t>クモ</t>
    </rPh>
    <phoneticPr fontId="8"/>
  </si>
  <si>
    <t>稚内</t>
  </si>
  <si>
    <t>北海道豊富高等学校</t>
    <rPh sb="0" eb="3">
      <t>ホッカイドウ</t>
    </rPh>
    <rPh sb="3" eb="5">
      <t>トヨトミ</t>
    </rPh>
    <rPh sb="5" eb="7">
      <t>コウトウ</t>
    </rPh>
    <rPh sb="7" eb="9">
      <t>ガッコウ</t>
    </rPh>
    <phoneticPr fontId="5"/>
  </si>
  <si>
    <t>礼文</t>
    <rPh sb="0" eb="2">
      <t>レブン</t>
    </rPh>
    <phoneticPr fontId="4"/>
  </si>
  <si>
    <t>村立</t>
    <rPh sb="0" eb="2">
      <t>ソンリツ</t>
    </rPh>
    <phoneticPr fontId="5"/>
  </si>
  <si>
    <t>稚内（定）</t>
    <rPh sb="3" eb="4">
      <t>テイ</t>
    </rPh>
    <phoneticPr fontId="1"/>
  </si>
  <si>
    <t>北海道稚内高等学校（定時制課程）</t>
    <rPh sb="10" eb="13">
      <t>テイジセイ</t>
    </rPh>
    <rPh sb="13" eb="15">
      <t>カテイ</t>
    </rPh>
    <phoneticPr fontId="5"/>
  </si>
  <si>
    <t>市立</t>
    <rPh sb="0" eb="2">
      <t>イチリツ</t>
    </rPh>
    <phoneticPr fontId="5"/>
  </si>
  <si>
    <t>士別東（定）</t>
    <rPh sb="4" eb="5">
      <t>テイ</t>
    </rPh>
    <phoneticPr fontId="1"/>
  </si>
  <si>
    <t>北海道士別東高等学校</t>
  </si>
  <si>
    <t>剣淵</t>
    <rPh sb="0" eb="2">
      <t>ケンブチ</t>
    </rPh>
    <phoneticPr fontId="4"/>
  </si>
  <si>
    <t>北海道剣淵高等学校</t>
    <rPh sb="0" eb="3">
      <t>ホッカイドウ</t>
    </rPh>
    <rPh sb="3" eb="5">
      <t>ケンブチ</t>
    </rPh>
    <rPh sb="5" eb="7">
      <t>コウトウ</t>
    </rPh>
    <rPh sb="7" eb="9">
      <t>ガッコウ</t>
    </rPh>
    <phoneticPr fontId="4"/>
  </si>
  <si>
    <t>幌加内</t>
    <rPh sb="0" eb="3">
      <t>ホロカナイ</t>
    </rPh>
    <phoneticPr fontId="4"/>
  </si>
  <si>
    <t>北海道幌加内高等学校</t>
    <rPh sb="0" eb="3">
      <t>ホッカイドウ</t>
    </rPh>
    <rPh sb="3" eb="6">
      <t>ホロカナイ</t>
    </rPh>
    <rPh sb="6" eb="8">
      <t>コウトウ</t>
    </rPh>
    <rPh sb="8" eb="10">
      <t>ガッコウ</t>
    </rPh>
    <phoneticPr fontId="4"/>
  </si>
  <si>
    <t>天売</t>
    <rPh sb="0" eb="2">
      <t>テウリ</t>
    </rPh>
    <phoneticPr fontId="4"/>
  </si>
  <si>
    <t>北海道天売高等学校</t>
    <rPh sb="0" eb="3">
      <t>ホッカイドウ</t>
    </rPh>
    <rPh sb="3" eb="5">
      <t>テウリ</t>
    </rPh>
    <rPh sb="5" eb="7">
      <t>コウトウ</t>
    </rPh>
    <rPh sb="7" eb="9">
      <t>ガッコウ</t>
    </rPh>
    <phoneticPr fontId="4"/>
  </si>
  <si>
    <t>北海道北見工業高等学校</t>
    <rPh sb="0" eb="3">
      <t>ホッカイドウ</t>
    </rPh>
    <rPh sb="3" eb="5">
      <t>キタミ</t>
    </rPh>
    <rPh sb="5" eb="7">
      <t>コウギョウ</t>
    </rPh>
    <rPh sb="7" eb="9">
      <t>コウトウ</t>
    </rPh>
    <rPh sb="9" eb="11">
      <t>ガッコウ</t>
    </rPh>
    <phoneticPr fontId="5"/>
  </si>
  <si>
    <t>北見藤</t>
    <rPh sb="0" eb="2">
      <t>キタミ</t>
    </rPh>
    <rPh sb="2" eb="3">
      <t>フジ</t>
    </rPh>
    <phoneticPr fontId="8"/>
  </si>
  <si>
    <t>遠軽（定）</t>
    <rPh sb="0" eb="2">
      <t>エンガル</t>
    </rPh>
    <rPh sb="3" eb="4">
      <t>サダム</t>
    </rPh>
    <phoneticPr fontId="5"/>
  </si>
  <si>
    <t>北海道遠軽高等学校（定時制）</t>
    <rPh sb="10" eb="13">
      <t>テイジセイ</t>
    </rPh>
    <phoneticPr fontId="1"/>
  </si>
  <si>
    <t>釧路湖陵</t>
    <rPh sb="0" eb="2">
      <t>クシロ</t>
    </rPh>
    <rPh sb="2" eb="4">
      <t>コリョウ</t>
    </rPh>
    <phoneticPr fontId="8"/>
  </si>
  <si>
    <t>釧路江南</t>
    <rPh sb="0" eb="2">
      <t>クシロ</t>
    </rPh>
    <rPh sb="2" eb="4">
      <t>コウナン</t>
    </rPh>
    <phoneticPr fontId="8"/>
  </si>
  <si>
    <t>釧路東</t>
    <rPh sb="0" eb="2">
      <t>クシロ</t>
    </rPh>
    <rPh sb="2" eb="3">
      <t>ヒガシ</t>
    </rPh>
    <phoneticPr fontId="8"/>
  </si>
  <si>
    <t>釧路明輝</t>
    <rPh sb="0" eb="2">
      <t>クシロ</t>
    </rPh>
    <rPh sb="2" eb="4">
      <t>メイキ</t>
    </rPh>
    <phoneticPr fontId="8"/>
  </si>
  <si>
    <t>釧路工業</t>
    <rPh sb="0" eb="2">
      <t>クシロ</t>
    </rPh>
    <rPh sb="2" eb="4">
      <t>コウギョウ</t>
    </rPh>
    <phoneticPr fontId="8"/>
  </si>
  <si>
    <t>釧路商業</t>
    <rPh sb="0" eb="2">
      <t>クシロ</t>
    </rPh>
    <rPh sb="2" eb="4">
      <t>ショウギョウ</t>
    </rPh>
    <phoneticPr fontId="8"/>
  </si>
  <si>
    <t>厚岸翔洋</t>
    <rPh sb="0" eb="2">
      <t>アッケシ</t>
    </rPh>
    <rPh sb="2" eb="3">
      <t>ショウ</t>
    </rPh>
    <rPh sb="3" eb="4">
      <t>ヨウ</t>
    </rPh>
    <phoneticPr fontId="8"/>
  </si>
  <si>
    <t>北海道厚岸翔洋高等学校</t>
    <rPh sb="5" eb="7">
      <t>ショウヨウ</t>
    </rPh>
    <phoneticPr fontId="5"/>
  </si>
  <si>
    <t>白糠</t>
    <rPh sb="0" eb="2">
      <t>シラヌカ</t>
    </rPh>
    <phoneticPr fontId="8"/>
  </si>
  <si>
    <t>標茶</t>
    <rPh sb="0" eb="2">
      <t>シベチャ</t>
    </rPh>
    <phoneticPr fontId="8"/>
  </si>
  <si>
    <t>弟子屈</t>
    <rPh sb="0" eb="3">
      <t>テシカガ</t>
    </rPh>
    <phoneticPr fontId="8"/>
  </si>
  <si>
    <t>阿寒</t>
    <rPh sb="0" eb="2">
      <t>アカン</t>
    </rPh>
    <phoneticPr fontId="8"/>
  </si>
  <si>
    <t>根室</t>
    <rPh sb="0" eb="2">
      <t>ネムロ</t>
    </rPh>
    <phoneticPr fontId="8"/>
  </si>
  <si>
    <t>別海</t>
    <rPh sb="0" eb="2">
      <t>ベツカイ</t>
    </rPh>
    <phoneticPr fontId="8"/>
  </si>
  <si>
    <t>中標津</t>
    <rPh sb="0" eb="3">
      <t>ナカシベツ</t>
    </rPh>
    <phoneticPr fontId="8"/>
  </si>
  <si>
    <t>標津</t>
    <rPh sb="0" eb="2">
      <t>シベツ</t>
    </rPh>
    <phoneticPr fontId="8"/>
  </si>
  <si>
    <t>羅臼</t>
    <rPh sb="0" eb="2">
      <t>ラウス</t>
    </rPh>
    <phoneticPr fontId="8"/>
  </si>
  <si>
    <t>釧路北陽</t>
    <rPh sb="0" eb="2">
      <t>クシロ</t>
    </rPh>
    <rPh sb="2" eb="4">
      <t>ホクヨウ</t>
    </rPh>
    <phoneticPr fontId="8"/>
  </si>
  <si>
    <t>霧多布</t>
    <rPh sb="0" eb="3">
      <t>キリタップ</t>
    </rPh>
    <phoneticPr fontId="8"/>
  </si>
  <si>
    <t>中標津農業</t>
    <rPh sb="0" eb="3">
      <t>ナカシベツ</t>
    </rPh>
    <rPh sb="3" eb="5">
      <t>ノウギョウ</t>
    </rPh>
    <phoneticPr fontId="8"/>
  </si>
  <si>
    <t>武修館</t>
    <rPh sb="0" eb="1">
      <t>ブ</t>
    </rPh>
    <rPh sb="1" eb="3">
      <t>シュウカン</t>
    </rPh>
    <phoneticPr fontId="8"/>
  </si>
  <si>
    <t>釧路湖陵（定）</t>
    <rPh sb="0" eb="2">
      <t>クシロ</t>
    </rPh>
    <rPh sb="2" eb="4">
      <t>コリョウ</t>
    </rPh>
    <rPh sb="5" eb="6">
      <t>テイ</t>
    </rPh>
    <phoneticPr fontId="8"/>
  </si>
  <si>
    <t>北海道釧路湖陵高等学校（定時制課程）</t>
    <rPh sb="12" eb="15">
      <t>テイジセイ</t>
    </rPh>
    <rPh sb="15" eb="17">
      <t>カテイ</t>
    </rPh>
    <phoneticPr fontId="5"/>
  </si>
  <si>
    <t>帯広柏葉</t>
    <rPh sb="0" eb="2">
      <t>オビヒロ</t>
    </rPh>
    <rPh sb="2" eb="4">
      <t>ハクヨウ</t>
    </rPh>
    <phoneticPr fontId="8"/>
  </si>
  <si>
    <t>帯広三条</t>
    <rPh sb="0" eb="2">
      <t>オビヒロ</t>
    </rPh>
    <rPh sb="2" eb="3">
      <t>3</t>
    </rPh>
    <rPh sb="3" eb="4">
      <t>ジョウ</t>
    </rPh>
    <phoneticPr fontId="8"/>
  </si>
  <si>
    <t>帯広農業</t>
    <rPh sb="0" eb="2">
      <t>オビヒロ</t>
    </rPh>
    <rPh sb="2" eb="4">
      <t>ノウギョウ</t>
    </rPh>
    <phoneticPr fontId="8"/>
  </si>
  <si>
    <t>帯広工業</t>
    <rPh sb="0" eb="2">
      <t>オビヒロ</t>
    </rPh>
    <rPh sb="2" eb="4">
      <t>コウギョウ</t>
    </rPh>
    <phoneticPr fontId="8"/>
  </si>
  <si>
    <t>帯広緑陽</t>
    <rPh sb="0" eb="2">
      <t>オビヒロ</t>
    </rPh>
    <rPh sb="2" eb="4">
      <t>リョクヨウ</t>
    </rPh>
    <phoneticPr fontId="8"/>
  </si>
  <si>
    <t>池田</t>
    <rPh sb="0" eb="2">
      <t>イケダ</t>
    </rPh>
    <phoneticPr fontId="8"/>
  </si>
  <si>
    <t>本別</t>
    <rPh sb="0" eb="2">
      <t>ホンベツ</t>
    </rPh>
    <phoneticPr fontId="8"/>
  </si>
  <si>
    <t>足寄</t>
    <rPh sb="0" eb="2">
      <t>アショロ</t>
    </rPh>
    <phoneticPr fontId="8"/>
  </si>
  <si>
    <t>芽室</t>
    <rPh sb="0" eb="2">
      <t>メムロ</t>
    </rPh>
    <phoneticPr fontId="8"/>
  </si>
  <si>
    <t>清水</t>
    <rPh sb="0" eb="2">
      <t>シミズ</t>
    </rPh>
    <phoneticPr fontId="8"/>
  </si>
  <si>
    <t>音更</t>
    <rPh sb="0" eb="2">
      <t>オトフケ</t>
    </rPh>
    <phoneticPr fontId="8"/>
  </si>
  <si>
    <t>上士幌</t>
    <rPh sb="0" eb="3">
      <t>カミシホロ</t>
    </rPh>
    <phoneticPr fontId="8"/>
  </si>
  <si>
    <t>鹿追</t>
    <rPh sb="0" eb="2">
      <t>シカオイ</t>
    </rPh>
    <phoneticPr fontId="8"/>
  </si>
  <si>
    <t>更別農業</t>
    <rPh sb="0" eb="2">
      <t>サラベツ</t>
    </rPh>
    <rPh sb="2" eb="4">
      <t>ノウギョウ</t>
    </rPh>
    <phoneticPr fontId="8"/>
  </si>
  <si>
    <t>大樹</t>
    <rPh sb="0" eb="2">
      <t>タイキ</t>
    </rPh>
    <phoneticPr fontId="8"/>
  </si>
  <si>
    <t>広尾</t>
    <rPh sb="0" eb="2">
      <t>ヒロオ</t>
    </rPh>
    <phoneticPr fontId="8"/>
  </si>
  <si>
    <t>帯広南商業</t>
    <rPh sb="0" eb="2">
      <t>オビヒロ</t>
    </rPh>
    <rPh sb="2" eb="3">
      <t>ミナミ</t>
    </rPh>
    <rPh sb="3" eb="5">
      <t>ショウギョウ</t>
    </rPh>
    <phoneticPr fontId="8"/>
  </si>
  <si>
    <t>士幌</t>
    <rPh sb="0" eb="2">
      <t>シホロ</t>
    </rPh>
    <phoneticPr fontId="8"/>
  </si>
  <si>
    <t>帯広北</t>
    <rPh sb="0" eb="2">
      <t>オビヒロ</t>
    </rPh>
    <rPh sb="2" eb="3">
      <t>キタ</t>
    </rPh>
    <phoneticPr fontId="8"/>
  </si>
  <si>
    <t>白樺学園</t>
    <rPh sb="0" eb="2">
      <t>シラカバ</t>
    </rPh>
    <rPh sb="2" eb="4">
      <t>ガクエン</t>
    </rPh>
    <phoneticPr fontId="8"/>
  </si>
  <si>
    <t>帯広大谷</t>
    <rPh sb="0" eb="2">
      <t>オビヒロ</t>
    </rPh>
    <rPh sb="2" eb="4">
      <t>オオタニ</t>
    </rPh>
    <phoneticPr fontId="8"/>
  </si>
  <si>
    <t>幕別清陵</t>
    <rPh sb="0" eb="2">
      <t>マクベツ</t>
    </rPh>
    <rPh sb="2" eb="3">
      <t>キヨ</t>
    </rPh>
    <rPh sb="3" eb="4">
      <t>リョウ</t>
    </rPh>
    <phoneticPr fontId="4"/>
  </si>
  <si>
    <t>北海道幕別清陵高等学校</t>
    <rPh sb="0" eb="3">
      <t>ホッカイドウ</t>
    </rPh>
    <rPh sb="5" eb="6">
      <t>キヨ</t>
    </rPh>
    <rPh sb="6" eb="7">
      <t>リョウ</t>
    </rPh>
    <rPh sb="7" eb="9">
      <t>コウトウ</t>
    </rPh>
    <rPh sb="9" eb="11">
      <t>ガッコウ</t>
    </rPh>
    <phoneticPr fontId="4"/>
  </si>
  <si>
    <t>北海道穂別高等学校</t>
    <rPh sb="0" eb="3">
      <t>ホッカイドウ</t>
    </rPh>
    <rPh sb="3" eb="5">
      <t>ホベツ</t>
    </rPh>
    <rPh sb="5" eb="7">
      <t>コウトウ</t>
    </rPh>
    <rPh sb="7" eb="9">
      <t>ガッコウ</t>
    </rPh>
    <phoneticPr fontId="5"/>
  </si>
  <si>
    <t>駒沢大学付属苫小牧</t>
    <rPh sb="0" eb="2">
      <t>コマザワ</t>
    </rPh>
    <rPh sb="2" eb="4">
      <t>ダイガク</t>
    </rPh>
    <rPh sb="4" eb="6">
      <t>フゾク</t>
    </rPh>
    <phoneticPr fontId="8"/>
  </si>
  <si>
    <t>道栄</t>
    <rPh sb="0" eb="1">
      <t>ドウ</t>
    </rPh>
    <phoneticPr fontId="1"/>
  </si>
  <si>
    <t>苫小牧高等商業</t>
    <rPh sb="3" eb="5">
      <t>コウトウ</t>
    </rPh>
    <rPh sb="5" eb="7">
      <t>ショウギョウ</t>
    </rPh>
    <phoneticPr fontId="8"/>
  </si>
  <si>
    <t>苫小牧高等商業学校</t>
    <rPh sb="0" eb="3">
      <t>トマコマイ</t>
    </rPh>
    <rPh sb="3" eb="5">
      <t>コウトウ</t>
    </rPh>
    <rPh sb="5" eb="7">
      <t>ショウギョウ</t>
    </rPh>
    <rPh sb="7" eb="9">
      <t>ガッコウ</t>
    </rPh>
    <phoneticPr fontId="5"/>
  </si>
  <si>
    <t>苫小牧</t>
    <rPh sb="0" eb="3">
      <t>トマコマイ</t>
    </rPh>
    <phoneticPr fontId="5"/>
  </si>
  <si>
    <t>日高（定）</t>
    <rPh sb="0" eb="2">
      <t>ヒダカ</t>
    </rPh>
    <rPh sb="3" eb="4">
      <t>サダム</t>
    </rPh>
    <phoneticPr fontId="5"/>
  </si>
  <si>
    <t>北海道日高高等学校</t>
    <rPh sb="0" eb="3">
      <t>ホッカイドウ</t>
    </rPh>
    <rPh sb="3" eb="5">
      <t>ヒダカ</t>
    </rPh>
    <rPh sb="5" eb="9">
      <t>コウトウガッコウ</t>
    </rPh>
    <phoneticPr fontId="5"/>
  </si>
  <si>
    <t>苫小牧</t>
    <rPh sb="0" eb="3">
      <t>トマコマイ</t>
    </rPh>
    <phoneticPr fontId="4"/>
  </si>
  <si>
    <t>国立</t>
    <rPh sb="0" eb="2">
      <t>コクリツ</t>
    </rPh>
    <phoneticPr fontId="4"/>
  </si>
  <si>
    <t>苫小牧高専</t>
    <rPh sb="0" eb="3">
      <t>トマコマイ</t>
    </rPh>
    <rPh sb="3" eb="5">
      <t>コウセン</t>
    </rPh>
    <phoneticPr fontId="4"/>
  </si>
  <si>
    <t>国立苫小牧工業高等専門学校</t>
    <rPh sb="0" eb="2">
      <t>コクリツ</t>
    </rPh>
    <rPh sb="2" eb="5">
      <t>トマコマイ</t>
    </rPh>
    <rPh sb="5" eb="7">
      <t>コウギョウ</t>
    </rPh>
    <rPh sb="7" eb="9">
      <t>コウトウ</t>
    </rPh>
    <rPh sb="9" eb="11">
      <t>センモン</t>
    </rPh>
    <rPh sb="11" eb="13">
      <t>ガッコウ</t>
    </rPh>
    <phoneticPr fontId="4"/>
  </si>
  <si>
    <t>室蘭栄</t>
    <rPh sb="0" eb="2">
      <t>ムロラン</t>
    </rPh>
    <rPh sb="2" eb="3">
      <t>サカエ</t>
    </rPh>
    <phoneticPr fontId="5"/>
  </si>
  <si>
    <t>室蘭清水丘</t>
    <rPh sb="0" eb="2">
      <t>ムロラン</t>
    </rPh>
    <rPh sb="2" eb="4">
      <t>シミズ</t>
    </rPh>
    <rPh sb="4" eb="5">
      <t>オカ</t>
    </rPh>
    <phoneticPr fontId="5"/>
  </si>
  <si>
    <t>室蘭東翔</t>
    <rPh sb="0" eb="2">
      <t>ムロラン</t>
    </rPh>
    <rPh sb="2" eb="3">
      <t>トウ</t>
    </rPh>
    <rPh sb="3" eb="4">
      <t>ショウ</t>
    </rPh>
    <phoneticPr fontId="5"/>
  </si>
  <si>
    <t>室蘭工業</t>
    <rPh sb="0" eb="2">
      <t>ムロラン</t>
    </rPh>
    <rPh sb="2" eb="4">
      <t>コウギョウ</t>
    </rPh>
    <phoneticPr fontId="5"/>
  </si>
  <si>
    <t>登別明日</t>
    <rPh sb="0" eb="2">
      <t>ノボリベツ</t>
    </rPh>
    <rPh sb="2" eb="3">
      <t>メイ</t>
    </rPh>
    <rPh sb="3" eb="4">
      <t>ニチ</t>
    </rPh>
    <phoneticPr fontId="5"/>
  </si>
  <si>
    <t>登別青嶺</t>
    <rPh sb="0" eb="2">
      <t>ノボリベツ</t>
    </rPh>
    <rPh sb="2" eb="3">
      <t>セイ</t>
    </rPh>
    <rPh sb="3" eb="4">
      <t>リョウ</t>
    </rPh>
    <phoneticPr fontId="5"/>
  </si>
  <si>
    <t>虻田</t>
    <rPh sb="0" eb="2">
      <t>アブタ</t>
    </rPh>
    <phoneticPr fontId="5"/>
  </si>
  <si>
    <t>壮瞥</t>
    <rPh sb="0" eb="2">
      <t>ソウベツ</t>
    </rPh>
    <phoneticPr fontId="5"/>
  </si>
  <si>
    <t>大谷室蘭</t>
    <rPh sb="0" eb="2">
      <t>オオタニ</t>
    </rPh>
    <rPh sb="2" eb="4">
      <t>ムロラン</t>
    </rPh>
    <phoneticPr fontId="5"/>
  </si>
  <si>
    <t>北海道大谷室蘭高等学校</t>
    <rPh sb="0" eb="3">
      <t>ホッカイドウ</t>
    </rPh>
    <rPh sb="3" eb="5">
      <t>オオタニ</t>
    </rPh>
    <rPh sb="5" eb="7">
      <t>ムロラン</t>
    </rPh>
    <phoneticPr fontId="5"/>
  </si>
  <si>
    <t>海星学院</t>
    <rPh sb="0" eb="2">
      <t>カイセイ</t>
    </rPh>
    <rPh sb="2" eb="4">
      <t>ガクイン</t>
    </rPh>
    <phoneticPr fontId="5"/>
  </si>
  <si>
    <t>No.</t>
    <phoneticPr fontId="1"/>
  </si>
  <si>
    <t>学校番号</t>
    <rPh sb="0" eb="2">
      <t>ガッコウ</t>
    </rPh>
    <rPh sb="2" eb="4">
      <t>バンゴウ</t>
    </rPh>
    <phoneticPr fontId="1"/>
  </si>
  <si>
    <t>支部</t>
    <rPh sb="0" eb="2">
      <t>シブ</t>
    </rPh>
    <phoneticPr fontId="1"/>
  </si>
  <si>
    <t>設置</t>
    <rPh sb="0" eb="2">
      <t>セッチ</t>
    </rPh>
    <phoneticPr fontId="1"/>
  </si>
  <si>
    <t>学校略称</t>
    <rPh sb="0" eb="2">
      <t>ガッコウ</t>
    </rPh>
    <rPh sb="2" eb="4">
      <t>リャクショウ</t>
    </rPh>
    <phoneticPr fontId="1"/>
  </si>
  <si>
    <t>学校正式名称</t>
    <rPh sb="0" eb="2">
      <t>ガッコウ</t>
    </rPh>
    <rPh sb="2" eb="4">
      <t>セイシキ</t>
    </rPh>
    <rPh sb="4" eb="6">
      <t>メイショウ</t>
    </rPh>
    <phoneticPr fontId="1"/>
  </si>
  <si>
    <t>石狩</t>
    <rPh sb="0" eb="2">
      <t>イシカリ</t>
    </rPh>
    <phoneticPr fontId="1"/>
  </si>
  <si>
    <t>道南</t>
    <rPh sb="0" eb="2">
      <t>ドウナン</t>
    </rPh>
    <phoneticPr fontId="1"/>
  </si>
  <si>
    <t>空知</t>
    <rPh sb="0" eb="2">
      <t>ソラチ</t>
    </rPh>
    <phoneticPr fontId="1"/>
  </si>
  <si>
    <t>後志</t>
    <rPh sb="0" eb="2">
      <t>シリベシ</t>
    </rPh>
    <phoneticPr fontId="1"/>
  </si>
  <si>
    <t>上川</t>
    <rPh sb="0" eb="2">
      <t>カミカワ</t>
    </rPh>
    <phoneticPr fontId="1"/>
  </si>
  <si>
    <t>道北</t>
    <rPh sb="0" eb="2">
      <t>ドウホク</t>
    </rPh>
    <phoneticPr fontId="1"/>
  </si>
  <si>
    <t>オホーツク</t>
    <phoneticPr fontId="1"/>
  </si>
  <si>
    <t>釧根</t>
    <rPh sb="0" eb="2">
      <t>センコン</t>
    </rPh>
    <phoneticPr fontId="1"/>
  </si>
  <si>
    <t>十勝</t>
    <rPh sb="0" eb="2">
      <t>トカチ</t>
    </rPh>
    <phoneticPr fontId="1"/>
  </si>
  <si>
    <t>苫小牧</t>
    <rPh sb="0" eb="3">
      <t>トマコマイ</t>
    </rPh>
    <phoneticPr fontId="1"/>
  </si>
  <si>
    <t>室蘭</t>
    <rPh sb="0" eb="2">
      <t>ムロラン</t>
    </rPh>
    <phoneticPr fontId="1"/>
  </si>
  <si>
    <t>支部名称</t>
    <rPh sb="0" eb="2">
      <t>シブ</t>
    </rPh>
    <rPh sb="2" eb="4">
      <t>メイショウ</t>
    </rPh>
    <phoneticPr fontId="1"/>
  </si>
  <si>
    <t>作業</t>
    <rPh sb="0" eb="2">
      <t>サギョウ</t>
    </rPh>
    <phoneticPr fontId="1"/>
  </si>
  <si>
    <t>入力・確認欄</t>
    <rPh sb="0" eb="2">
      <t>ニュウリョク</t>
    </rPh>
    <rPh sb="3" eb="5">
      <t>カクニン</t>
    </rPh>
    <rPh sb="5" eb="6">
      <t>ラン</t>
    </rPh>
    <phoneticPr fontId="1"/>
  </si>
  <si>
    <t>備考</t>
    <rPh sb="0" eb="2">
      <t>ビコウ</t>
    </rPh>
    <phoneticPr fontId="1"/>
  </si>
  <si>
    <t>②支部を確認→</t>
    <rPh sb="1" eb="3">
      <t>シブ</t>
    </rPh>
    <rPh sb="4" eb="6">
      <t>カクニン</t>
    </rPh>
    <phoneticPr fontId="1"/>
  </si>
  <si>
    <t>郵便番号</t>
    <rPh sb="0" eb="4">
      <t>ユウビンバンゴウ</t>
    </rPh>
    <phoneticPr fontId="16"/>
  </si>
  <si>
    <t>住所１</t>
    <rPh sb="0" eb="2">
      <t>ジュウショ</t>
    </rPh>
    <phoneticPr fontId="16"/>
  </si>
  <si>
    <t>003-0809</t>
  </si>
  <si>
    <t>札幌市白石区菊水9条3丁目</t>
  </si>
  <si>
    <t>064-8624</t>
  </si>
  <si>
    <t>札幌市中央区宮の森4条8丁目1</t>
  </si>
  <si>
    <t>064-8611</t>
  </si>
  <si>
    <t>札幌市中央区南18条西6丁目1-1</t>
  </si>
  <si>
    <t>001-0025</t>
  </si>
  <si>
    <t>札幌市北区北25条西11丁目</t>
  </si>
  <si>
    <t>062-0051</t>
  </si>
  <si>
    <t>札幌市豊平区月寒東1条3丁目1-1</t>
  </si>
  <si>
    <t>004-0004</t>
  </si>
  <si>
    <t>札幌市厚別区厚別東4条8丁目6-1</t>
  </si>
  <si>
    <t>006-0829</t>
  </si>
  <si>
    <t>札幌市手稲区手稲前田497-2</t>
  </si>
  <si>
    <t>007-0881</t>
  </si>
  <si>
    <t>札幌市東区北丘珠1条2丁目589-1</t>
  </si>
  <si>
    <t>007-8585</t>
  </si>
  <si>
    <t>札幌市東区東苗穂10条1丁目2-21</t>
  </si>
  <si>
    <t>063-0023</t>
  </si>
  <si>
    <t>札幌市西区平和3条4丁目2-1</t>
  </si>
  <si>
    <t>061-2292</t>
  </si>
  <si>
    <t>札幌市南区藤野5条10丁目1-1</t>
  </si>
  <si>
    <t>002-0857</t>
  </si>
  <si>
    <t>札幌市北区屯田7条8丁目5-1</t>
  </si>
  <si>
    <t>003-0859</t>
  </si>
  <si>
    <t>札幌市白石区川北2261</t>
  </si>
  <si>
    <t>004-0839</t>
  </si>
  <si>
    <t>札幌市清田区真栄236-1</t>
  </si>
  <si>
    <t>004-0069</t>
  </si>
  <si>
    <t>札幌市厚別区厚別町山本750-15</t>
  </si>
  <si>
    <t>006-0860</t>
  </si>
  <si>
    <t>札幌市手稲区手稲山口254</t>
  </si>
  <si>
    <t>007-0820</t>
  </si>
  <si>
    <t>札幌市東区東雁来町376-1</t>
  </si>
  <si>
    <t>006-0026</t>
  </si>
  <si>
    <t>札幌市手稲区手稲本町6条4丁目1-1</t>
  </si>
  <si>
    <t>002-8053</t>
  </si>
  <si>
    <t>札幌市北区篠路町篠路372-67</t>
  </si>
  <si>
    <t>004-0874</t>
  </si>
  <si>
    <t>札幌市清田区平岡4条6丁目13-1</t>
  </si>
  <si>
    <t>003-0876</t>
  </si>
  <si>
    <t>札幌市白石区東米里2062-10</t>
  </si>
  <si>
    <t>060-0820</t>
  </si>
  <si>
    <t>札幌市北区北20条西13丁目</t>
  </si>
  <si>
    <t>063-0833</t>
  </si>
  <si>
    <t>札幌市西区発寒13条11丁目3-1</t>
  </si>
  <si>
    <t>004-0053</t>
  </si>
  <si>
    <t>札幌市厚別区厚別中央3条5丁目6-10</t>
  </si>
  <si>
    <t>001-0930</t>
  </si>
  <si>
    <t>札幌市北区新川717-1</t>
  </si>
  <si>
    <t>067-8564</t>
  </si>
  <si>
    <t>江別市上江別444-1</t>
  </si>
  <si>
    <t>069-0805</t>
  </si>
  <si>
    <t>江別市元野幌740</t>
  </si>
  <si>
    <t>069-0847</t>
  </si>
  <si>
    <t>江別市大麻ひかり町2</t>
  </si>
  <si>
    <t>066-8501</t>
  </si>
  <si>
    <t>千歳市北栄1丁目4-1</t>
  </si>
  <si>
    <t>066-8611</t>
  </si>
  <si>
    <t>千歳市北陽2丁目10-53</t>
  </si>
  <si>
    <t>061-1412</t>
  </si>
  <si>
    <t>恵庭市白樺町4丁目1-1</t>
  </si>
  <si>
    <t>061-1375</t>
  </si>
  <si>
    <t>恵庭市南島松359-1</t>
  </si>
  <si>
    <t>061-1112</t>
  </si>
  <si>
    <t>北広島市共栄305-3</t>
  </si>
  <si>
    <t>061-1105</t>
  </si>
  <si>
    <t>北広島市西の里東3丁目3-3</t>
  </si>
  <si>
    <t>061-3248</t>
  </si>
  <si>
    <t>石狩市花川東128-31</t>
  </si>
  <si>
    <t>061-3208</t>
  </si>
  <si>
    <t>石狩市花川南8条5丁目1</t>
  </si>
  <si>
    <t>061-0296</t>
  </si>
  <si>
    <t>石狩郡当別町春日町84-4</t>
  </si>
  <si>
    <t>064-8535</t>
  </si>
  <si>
    <t>札幌市中央区旭ヶ丘6丁目5-18</t>
  </si>
  <si>
    <t>005-0803</t>
  </si>
  <si>
    <t>札幌市南区川沿3条2丁目1-1</t>
  </si>
  <si>
    <t>004-0863</t>
  </si>
  <si>
    <t>札幌市清田区北野3条4丁目6-1</t>
  </si>
  <si>
    <t>001-0925</t>
  </si>
  <si>
    <t>札幌市北区新川5条14丁目1-1</t>
  </si>
  <si>
    <t>062-0935</t>
  </si>
  <si>
    <t>札幌市豊平区平岸5条18丁目1-2</t>
  </si>
  <si>
    <t>005-0841</t>
  </si>
  <si>
    <t>札幌市南区石山1条2丁目15-1</t>
  </si>
  <si>
    <t>062－8601</t>
  </si>
  <si>
    <t>札幌市豊平区旭町4丁目1番41号</t>
  </si>
  <si>
    <t>065－0013</t>
  </si>
  <si>
    <t>札幌市東区北13条東9丁目1番1号</t>
  </si>
  <si>
    <t>004－0007</t>
  </si>
  <si>
    <t>札幌市厚別区厚別町下野幌38番地</t>
  </si>
  <si>
    <t>062－0021</t>
  </si>
  <si>
    <t>札幌市豊平区月寒西1条9丁目10番15号</t>
  </si>
  <si>
    <t>001－8501</t>
  </si>
  <si>
    <t>札幌市北区北29条西2丁目1番1号</t>
  </si>
  <si>
    <t>005－8602</t>
  </si>
  <si>
    <t>札幌市南区南沢5条1丁目1-1</t>
    <rPh sb="8" eb="9">
      <t>ジョウ</t>
    </rPh>
    <rPh sb="10" eb="12">
      <t>チョウメ</t>
    </rPh>
    <phoneticPr fontId="16"/>
  </si>
  <si>
    <t>064－8523</t>
  </si>
  <si>
    <t>札幌市中央区南4条西17丁目2番2号</t>
  </si>
  <si>
    <t>065－0016</t>
  </si>
  <si>
    <t>札幌市東区北16条東9丁目1番地1</t>
  </si>
  <si>
    <t>064－0916</t>
  </si>
  <si>
    <t>札幌市中央区南16条西6丁目2番1号</t>
  </si>
  <si>
    <t>063－0002</t>
  </si>
  <si>
    <t>札幌市西区山の手2条8丁目5番12号</t>
  </si>
  <si>
    <t>005－0005</t>
  </si>
  <si>
    <t>札幌市南区澄川5条7丁目1番1号</t>
  </si>
  <si>
    <t>060－0004</t>
  </si>
  <si>
    <t>札幌市中央区北4条西19丁目1番地の2</t>
  </si>
  <si>
    <t>062－8603</t>
  </si>
  <si>
    <t>札幌市豊平区旭町4丁目1番42号</t>
  </si>
  <si>
    <t>069－0832</t>
  </si>
  <si>
    <t>江別市西野幌640－1</t>
  </si>
  <si>
    <t>061－1103</t>
  </si>
  <si>
    <t>北広島市虹ヶ丘5丁目7番地1</t>
  </si>
  <si>
    <t>069－8533</t>
  </si>
  <si>
    <t>江別市文京台緑町569</t>
  </si>
  <si>
    <t>004－0839</t>
  </si>
  <si>
    <t>札幌市清田区真栄448－1</t>
  </si>
  <si>
    <t>001－0016</t>
  </si>
  <si>
    <t>札幌市北区北16条西2丁目</t>
    <phoneticPr fontId="16"/>
  </si>
  <si>
    <t>060-0002</t>
  </si>
  <si>
    <t>札幌市中央区北2条西11丁目</t>
  </si>
  <si>
    <t>002-8504</t>
  </si>
  <si>
    <t>札幌市北区屯田9条7丁目</t>
  </si>
  <si>
    <t xml:space="preserve">004－0014 </t>
  </si>
  <si>
    <t>札幌市厚別区もみじ台北5丁目12-1</t>
  </si>
  <si>
    <t>062－0903</t>
  </si>
  <si>
    <t>札幌市豊平区豊平3条5丁目1－38</t>
  </si>
  <si>
    <t>060－0041</t>
  </si>
  <si>
    <t>札幌市中央区大通東8丁目1-61</t>
  </si>
  <si>
    <t>065-8558</t>
  </si>
  <si>
    <t>札幌市東区北22条東21丁目1-1</t>
  </si>
  <si>
    <t>060-0042</t>
    <phoneticPr fontId="16"/>
  </si>
  <si>
    <t>札幌市中央区大通西19丁目1-27</t>
    <rPh sb="3" eb="6">
      <t>チュウオウク</t>
    </rPh>
    <rPh sb="8" eb="9">
      <t>ニシ</t>
    </rPh>
    <rPh sb="11" eb="13">
      <t>チョウメ</t>
    </rPh>
    <phoneticPr fontId="16"/>
  </si>
  <si>
    <t>040-0012</t>
  </si>
  <si>
    <t>函館市時任町11-3</t>
  </si>
  <si>
    <t>040-0054</t>
  </si>
  <si>
    <t>函館市元町7-17</t>
  </si>
  <si>
    <t>041-0844</t>
  </si>
  <si>
    <t>函館市川原町5-13</t>
  </si>
  <si>
    <t>041-0812</t>
  </si>
  <si>
    <t>函館市昭和1丁目17-1</t>
  </si>
  <si>
    <t>049-0111</t>
  </si>
  <si>
    <t>北斗市七重浜2丁目15-3</t>
  </si>
  <si>
    <t>041-1231</t>
  </si>
  <si>
    <t>北斗市向野2丁目26-1</t>
  </si>
  <si>
    <t>049-2394</t>
  </si>
  <si>
    <t>茅部郡森町字上台町326-48</t>
  </si>
  <si>
    <t>049-3111</t>
  </si>
  <si>
    <t>二海郡八雲町住初町88</t>
  </si>
  <si>
    <t>049-3516</t>
  </si>
  <si>
    <t>山越郡長万部町字栄原143-1</t>
  </si>
  <si>
    <t>049-0156</t>
  </si>
  <si>
    <t>北斗市中野通3丁目6-1</t>
  </si>
  <si>
    <t>049-1501</t>
  </si>
  <si>
    <t>松前郡松前町字建石216</t>
  </si>
  <si>
    <t>041-1611</t>
  </si>
  <si>
    <t>函館市川汲町1560</t>
  </si>
  <si>
    <t>041-1112</t>
  </si>
  <si>
    <t>亀田郡七飯町鳴川5丁目13-1</t>
  </si>
  <si>
    <t>043-0022</t>
  </si>
  <si>
    <t>檜山郡江差町字伏木戸町460-1</t>
  </si>
  <si>
    <t>049－4433</t>
  </si>
  <si>
    <t>久遠郡せたな町北檜山区丹羽360－1</t>
  </si>
  <si>
    <t>049-0695</t>
  </si>
  <si>
    <t>檜山郡上ﾉ国町字大留351</t>
  </si>
  <si>
    <t>040-0002</t>
  </si>
  <si>
    <t>函館市柳町11-5</t>
  </si>
  <si>
    <t>049-1103</t>
  </si>
  <si>
    <t>上磯郡知内町字重内984</t>
  </si>
  <si>
    <t>042－8588</t>
  </si>
  <si>
    <t>函館市湯川町2丁目43番1号</t>
  </si>
  <si>
    <t>041－8765</t>
  </si>
  <si>
    <t>函館市日吉町1丁目12－1</t>
  </si>
  <si>
    <t>041－0852</t>
  </si>
  <si>
    <t>函館市鍛治1丁目2番3号</t>
  </si>
  <si>
    <t>040－8543</t>
  </si>
  <si>
    <t>函館市杉並町23番11号</t>
  </si>
  <si>
    <t>041－8560</t>
  </si>
  <si>
    <t>函館市山の手2丁目6番3号</t>
  </si>
  <si>
    <t>040－0002</t>
  </si>
  <si>
    <t>函館市柳町14番23号</t>
  </si>
  <si>
    <t>041－0813</t>
  </si>
  <si>
    <t>函館市亀田町本町5番17</t>
  </si>
  <si>
    <t>042－0942</t>
  </si>
  <si>
    <t>函館市柏木町1－34</t>
  </si>
  <si>
    <t>松前郡福島町字三岳161-1</t>
    <rPh sb="0" eb="3">
      <t>マツマエグン</t>
    </rPh>
    <rPh sb="3" eb="6">
      <t>フクシマチョウ</t>
    </rPh>
    <rPh sb="6" eb="7">
      <t>アザ</t>
    </rPh>
    <rPh sb="7" eb="9">
      <t>ミタケ</t>
    </rPh>
    <phoneticPr fontId="16"/>
  </si>
  <si>
    <t>奥尻郡奥尻町字赤石411-2</t>
    <rPh sb="0" eb="3">
      <t>オクシリグン</t>
    </rPh>
    <rPh sb="3" eb="6">
      <t>オクシリチョウ</t>
    </rPh>
    <rPh sb="6" eb="7">
      <t>アザ</t>
    </rPh>
    <rPh sb="7" eb="8">
      <t>アカ</t>
    </rPh>
    <rPh sb="8" eb="9">
      <t>イシ</t>
    </rPh>
    <phoneticPr fontId="16"/>
  </si>
  <si>
    <t>047-0002</t>
  </si>
  <si>
    <t>小樽市潮見台2丁目1-1</t>
  </si>
  <si>
    <t>047-0036</t>
  </si>
  <si>
    <t>小樽市長橋3丁目19-1</t>
  </si>
  <si>
    <t>047-8540</t>
  </si>
  <si>
    <t>小樽市最上1丁目29-1</t>
  </si>
  <si>
    <t>047-0001</t>
  </si>
  <si>
    <t>小樽市若竹町9-1</t>
  </si>
  <si>
    <t>044-0057</t>
  </si>
  <si>
    <t>虻田郡倶知安町北7条西2丁目</t>
  </si>
  <si>
    <t>044-0083</t>
  </si>
  <si>
    <t>虻田郡倶知安町字旭15</t>
  </si>
  <si>
    <t>046-0022</t>
  </si>
  <si>
    <t>余市郡余市町沢町6丁目1</t>
  </si>
  <si>
    <t>045-0012</t>
  </si>
  <si>
    <t>岩内郡岩内町字宮園43-1</t>
  </si>
  <si>
    <t>048-1301</t>
  </si>
  <si>
    <t>磯谷郡蘭越町蘭越町475-16</t>
  </si>
  <si>
    <t>048-0401</t>
  </si>
  <si>
    <t>寿都郡寿都町字新栄町136</t>
  </si>
  <si>
    <t>047－0014</t>
  </si>
  <si>
    <t>小樽市住ノ江1丁目3番17号</t>
  </si>
  <si>
    <t>047－8586</t>
  </si>
  <si>
    <t>小樽市最上1丁目14番17号</t>
  </si>
  <si>
    <t>046－0003</t>
  </si>
  <si>
    <t>余市郡余市町黒川町19丁目2-1</t>
    <rPh sb="11" eb="13">
      <t>チョウメ</t>
    </rPh>
    <phoneticPr fontId="16"/>
  </si>
  <si>
    <t>047－8558</t>
  </si>
  <si>
    <t>小樽市最上２丁目５番１号</t>
  </si>
  <si>
    <t>虻田郡ニセコ町字富士見141-9</t>
    <rPh sb="0" eb="3">
      <t>アブタグン</t>
    </rPh>
    <rPh sb="6" eb="7">
      <t>チョウ</t>
    </rPh>
    <rPh sb="7" eb="8">
      <t>アザ</t>
    </rPh>
    <rPh sb="8" eb="11">
      <t>フジミ</t>
    </rPh>
    <phoneticPr fontId="16"/>
  </si>
  <si>
    <t>虻田郡真狩村字光6</t>
    <rPh sb="0" eb="3">
      <t>アブタグン</t>
    </rPh>
    <rPh sb="3" eb="6">
      <t>マッカリムラ</t>
    </rPh>
    <rPh sb="6" eb="7">
      <t>アザ</t>
    </rPh>
    <rPh sb="7" eb="8">
      <t>ヒカリ</t>
    </rPh>
    <phoneticPr fontId="16"/>
  </si>
  <si>
    <t>虻田郡留寿都村字留寿都179-1</t>
    <rPh sb="0" eb="3">
      <t>アブタグン</t>
    </rPh>
    <rPh sb="3" eb="7">
      <t>ルスツムラ</t>
    </rPh>
    <rPh sb="7" eb="8">
      <t>アザ</t>
    </rPh>
    <rPh sb="8" eb="11">
      <t>ルスツ</t>
    </rPh>
    <phoneticPr fontId="16"/>
  </si>
  <si>
    <t>068-0820</t>
  </si>
  <si>
    <t>岩見沢市東山8丁目1-1</t>
  </si>
  <si>
    <t>068-0818</t>
  </si>
  <si>
    <t>岩見沢市並木町1-5</t>
  </si>
  <si>
    <t>068-0536</t>
  </si>
  <si>
    <t>夕張市南清水沢3丁目49</t>
  </si>
  <si>
    <t>072-0024</t>
  </si>
  <si>
    <t>美唄市西1条南6丁目</t>
  </si>
  <si>
    <t>072-0007</t>
  </si>
  <si>
    <t>美唄市東6条北2丁目1-1</t>
  </si>
  <si>
    <t>068-2107</t>
  </si>
  <si>
    <t>三笠市若草町397</t>
  </si>
  <si>
    <t>069-1522</t>
  </si>
  <si>
    <t>夕張郡栗山町字中里64-18</t>
  </si>
  <si>
    <t>069-1343</t>
  </si>
  <si>
    <t>夕張郡長沼町旭町南2丁目11-1</t>
  </si>
  <si>
    <t>061-0518</t>
  </si>
  <si>
    <t>樺戸郡月形町1056</t>
  </si>
  <si>
    <t>073-0023</t>
  </si>
  <si>
    <t>滝川市緑町4丁目5-77</t>
  </si>
  <si>
    <t>074-0008</t>
  </si>
  <si>
    <t>深川市8条5-10</t>
  </si>
  <si>
    <t>074-0012</t>
  </si>
  <si>
    <t>深川市西町7-31</t>
  </si>
  <si>
    <t>075-0041</t>
  </si>
  <si>
    <t>芦別市本町40-13</t>
  </si>
  <si>
    <t>073-0122</t>
  </si>
  <si>
    <t>砂川市吉野2条南4丁目1-1</t>
  </si>
  <si>
    <t>079-0314</t>
  </si>
  <si>
    <t>空知郡奈井江町南町2区</t>
  </si>
  <si>
    <t>068-0835</t>
  </si>
  <si>
    <t>岩見沢市緑が丘74-2</t>
  </si>
  <si>
    <t>073-0044</t>
  </si>
  <si>
    <t>滝川市西町6丁目3-1</t>
  </si>
  <si>
    <t>078－0151</t>
  </si>
  <si>
    <t>深川市納内町3丁目2番40号</t>
  </si>
  <si>
    <t>073-0006</t>
    <phoneticPr fontId="16"/>
  </si>
  <si>
    <t>滝川市二の坂町西1丁目1-5</t>
    <rPh sb="0" eb="3">
      <t>タキカワシ</t>
    </rPh>
    <rPh sb="3" eb="4">
      <t>ニ</t>
    </rPh>
    <rPh sb="5" eb="7">
      <t>サカチョウ</t>
    </rPh>
    <rPh sb="7" eb="8">
      <t>ニシ</t>
    </rPh>
    <rPh sb="9" eb="11">
      <t>チョウメ</t>
    </rPh>
    <phoneticPr fontId="16"/>
  </si>
  <si>
    <t>樺戸郡新十津川町字中央13</t>
    <rPh sb="3" eb="8">
      <t>シントツカワチョウ</t>
    </rPh>
    <rPh sb="8" eb="9">
      <t>アザ</t>
    </rPh>
    <rPh sb="9" eb="11">
      <t>チュウオウ</t>
    </rPh>
    <phoneticPr fontId="16"/>
  </si>
  <si>
    <t>070-0036</t>
  </si>
  <si>
    <t>旭川市6条通11丁目</t>
  </si>
  <si>
    <t>070-0815</t>
  </si>
  <si>
    <t>旭川市川端町5条9丁目1-8</t>
  </si>
  <si>
    <t>078-8803</t>
  </si>
  <si>
    <t>旭川市緑が丘東3条3丁目1-1</t>
  </si>
  <si>
    <t>070-0901</t>
  </si>
  <si>
    <t>旭川市花咲町3丁目</t>
  </si>
  <si>
    <t>079-8431</t>
  </si>
  <si>
    <t>旭川市永山町14丁目153</t>
  </si>
  <si>
    <t>078-8804</t>
  </si>
  <si>
    <t>旭川市緑が丘東4条1丁目1-1</t>
  </si>
  <si>
    <t>070-0063</t>
  </si>
  <si>
    <t>旭川市曙3条3丁目1-1</t>
  </si>
  <si>
    <t>079-8508</t>
  </si>
  <si>
    <t>旭川市永山町3丁目102</t>
  </si>
  <si>
    <t>076-0011</t>
  </si>
  <si>
    <t>富良野市末広町1-1</t>
  </si>
  <si>
    <t>076-0037</t>
  </si>
  <si>
    <t>富良野市西町1-1</t>
  </si>
  <si>
    <t>071-0212</t>
  </si>
  <si>
    <t>上川郡美瑛町旭町1丁目9-2</t>
  </si>
  <si>
    <t>071-1426</t>
  </si>
  <si>
    <t>上川郡東川町北町2丁目12-1</t>
  </si>
  <si>
    <t>071-1201</t>
  </si>
  <si>
    <t>上川郡鷹栖町南1条1丁目2-1</t>
  </si>
  <si>
    <t>078-1763</t>
  </si>
  <si>
    <t>上川郡上川町東町148</t>
  </si>
  <si>
    <t>077-0024</t>
  </si>
  <si>
    <t>留萌市千鳥町4丁目91</t>
  </si>
  <si>
    <t>078-4194</t>
  </si>
  <si>
    <t>苫前郡羽幌町南町8</t>
  </si>
  <si>
    <t>078-3621</t>
  </si>
  <si>
    <t>苫前郡苫前町字古丹別273-4</t>
  </si>
  <si>
    <t>079-2404</t>
  </si>
  <si>
    <t>空知郡南富良野町字幾寅1853-2</t>
  </si>
  <si>
    <t>079－8505</t>
  </si>
  <si>
    <t>旭川市永山7条16丁目3番16号</t>
  </si>
  <si>
    <t>078－8235</t>
  </si>
  <si>
    <t>旭川市豊岡5条4丁目4番1号</t>
  </si>
  <si>
    <t>070－0901</t>
  </si>
  <si>
    <t>旭川市花咲町6丁目</t>
  </si>
  <si>
    <t>071－8138</t>
  </si>
  <si>
    <t>旭川市末広8条1丁目</t>
  </si>
  <si>
    <t>070－0823</t>
  </si>
  <si>
    <t>旭川市緑町14丁目</t>
  </si>
  <si>
    <t>071-0555</t>
    <phoneticPr fontId="16"/>
  </si>
  <si>
    <t>空知郡上富良野町東町3丁目1-3</t>
    <rPh sb="0" eb="3">
      <t>ソラチグン</t>
    </rPh>
    <rPh sb="3" eb="8">
      <t>カミフラノチョウ</t>
    </rPh>
    <rPh sb="8" eb="10">
      <t>ヒガシマチ</t>
    </rPh>
    <rPh sb="11" eb="13">
      <t>チョウメ</t>
    </rPh>
    <phoneticPr fontId="16"/>
  </si>
  <si>
    <t>096-0071</t>
  </si>
  <si>
    <t>名寄市字徳田204-1</t>
  </si>
  <si>
    <t>096-0035</t>
  </si>
  <si>
    <t>名寄市西5条北5丁目1</t>
  </si>
  <si>
    <t>095-0006</t>
  </si>
  <si>
    <t>士別市東6条北6丁目24</t>
  </si>
  <si>
    <t>098-1212</t>
  </si>
  <si>
    <t>上川郡下川町北町137-1</t>
  </si>
  <si>
    <t>098-2252</t>
  </si>
  <si>
    <t>中川郡美深町字西町40</t>
  </si>
  <si>
    <t>097-0017</t>
  </si>
  <si>
    <t>稚内市栄1丁目4-1</t>
  </si>
  <si>
    <t>098-4100</t>
  </si>
  <si>
    <t>天塩郡豊富町字上ｻﾛﾍﾞﾂ475</t>
  </si>
  <si>
    <t>098-5822</t>
  </si>
  <si>
    <t>枝幸郡枝幸町北幸町529-2</t>
  </si>
  <si>
    <t>098-5738</t>
  </si>
  <si>
    <t>枝幸郡浜頓別町緑ヶ丘5丁目15</t>
  </si>
  <si>
    <t>097－1111</t>
  </si>
  <si>
    <t>097-0401</t>
  </si>
  <si>
    <t>利尻郡利尻町沓形字神居189-1</t>
  </si>
  <si>
    <t>098-3393</t>
  </si>
  <si>
    <t>天塩郡天塩町字川口1464-4</t>
  </si>
  <si>
    <t>098-3541</t>
  </si>
  <si>
    <t>天塩郡遠別町字北浜74</t>
  </si>
  <si>
    <t>098-2501</t>
  </si>
  <si>
    <t>中川郡音威子府村字音威子府181-1</t>
  </si>
  <si>
    <t>稚内市富岡1丁目1-1</t>
    <rPh sb="3" eb="5">
      <t>トミオカ</t>
    </rPh>
    <rPh sb="6" eb="8">
      <t>チョウメ</t>
    </rPh>
    <phoneticPr fontId="16"/>
  </si>
  <si>
    <t>095-0371</t>
  </si>
  <si>
    <t>士別市上士別町15線南3</t>
  </si>
  <si>
    <t>上川郡剣淵町仲町22-1</t>
    <rPh sb="0" eb="3">
      <t>カミカワグン</t>
    </rPh>
    <rPh sb="3" eb="6">
      <t>ケンブチチョウ</t>
    </rPh>
    <rPh sb="6" eb="8">
      <t>ナカマチ</t>
    </rPh>
    <phoneticPr fontId="16"/>
  </si>
  <si>
    <t>雨竜郡幌加内町字平和</t>
    <rPh sb="0" eb="3">
      <t>ウリュウグン</t>
    </rPh>
    <rPh sb="3" eb="7">
      <t>ホロカナイチョウ</t>
    </rPh>
    <rPh sb="7" eb="8">
      <t>アザ</t>
    </rPh>
    <rPh sb="8" eb="10">
      <t>ヘイワ</t>
    </rPh>
    <phoneticPr fontId="16"/>
  </si>
  <si>
    <t>苫前郡羽幌町大字手売字前浜100</t>
    <rPh sb="0" eb="3">
      <t>トママエグン</t>
    </rPh>
    <rPh sb="3" eb="6">
      <t>ハボロチョウ</t>
    </rPh>
    <rPh sb="6" eb="8">
      <t>オオアザ</t>
    </rPh>
    <rPh sb="8" eb="10">
      <t>テウ</t>
    </rPh>
    <rPh sb="10" eb="11">
      <t>アザ</t>
    </rPh>
    <rPh sb="11" eb="13">
      <t>マエハマ</t>
    </rPh>
    <phoneticPr fontId="16"/>
  </si>
  <si>
    <t>090-0035</t>
  </si>
  <si>
    <t>北見市北斗町1丁目1-11</t>
  </si>
  <si>
    <t>090-8533</t>
  </si>
  <si>
    <t>北見市柏陽町567</t>
  </si>
  <si>
    <t>090-8558</t>
  </si>
  <si>
    <t>北見市大正255</t>
  </si>
  <si>
    <t>099-0878</t>
  </si>
  <si>
    <t>北見市東相内町602</t>
  </si>
  <si>
    <t>099-2198</t>
  </si>
  <si>
    <t>北見市端野町三区583-1</t>
  </si>
  <si>
    <t>093-0031</t>
  </si>
  <si>
    <t>網走市台町2丁目13-1</t>
  </si>
  <si>
    <t>093-0084</t>
  </si>
  <si>
    <t>網走市向陽ヶ丘6丁目2-1</t>
  </si>
  <si>
    <t>094-8643</t>
  </si>
  <si>
    <t>紋別市南が丘町6丁目3-47</t>
  </si>
  <si>
    <t>091-0026</t>
  </si>
  <si>
    <t>北見市留辺蘂町旭公園104-5</t>
  </si>
  <si>
    <t>099-1403</t>
  </si>
  <si>
    <t>常呂郡訓子府町東幸町157</t>
  </si>
  <si>
    <t>092-0017</t>
  </si>
  <si>
    <t>網走郡美幌町字報徳94</t>
  </si>
  <si>
    <t>092-0225</t>
  </si>
  <si>
    <t>網走郡津別町字共和32-2</t>
  </si>
  <si>
    <t>099-4116</t>
  </si>
  <si>
    <t>斜里郡斜里町文光町5-1</t>
  </si>
  <si>
    <t>099-4405</t>
  </si>
  <si>
    <t>斜里郡清里町羽衣町38番地</t>
  </si>
  <si>
    <t>093-0210</t>
  </si>
  <si>
    <t>北見市常呂町字常呂574-2</t>
  </si>
  <si>
    <t>099-0414</t>
  </si>
  <si>
    <t>紋別郡遠軽町南町1丁目</t>
  </si>
  <si>
    <t>099-6328</t>
  </si>
  <si>
    <t>紋別郡湧別町中湧別南町846-2</t>
  </si>
  <si>
    <t>093-0505</t>
  </si>
  <si>
    <t>常呂郡佐呂間町字北311-1</t>
  </si>
  <si>
    <t>098-1604</t>
  </si>
  <si>
    <t>紋別郡興部町字興部125-1</t>
  </si>
  <si>
    <t>098-1702</t>
  </si>
  <si>
    <t>紋別郡雄武町字雄武1495</t>
  </si>
  <si>
    <t>090－8642</t>
  </si>
  <si>
    <t>北見市三楽町213番地</t>
  </si>
  <si>
    <t>085-0814</t>
  </si>
  <si>
    <t>釧路市緑ヶ岡3丁目1-31</t>
  </si>
  <si>
    <t>085-0051</t>
  </si>
  <si>
    <t>釧路市光陽町24-17</t>
  </si>
  <si>
    <t>088-0618</t>
  </si>
  <si>
    <t>釧路郡釧路町富原3-1</t>
  </si>
  <si>
    <t>085-0057</t>
  </si>
  <si>
    <t>釧路市愛国西1丁目38-7</t>
  </si>
  <si>
    <t>085-0821</t>
  </si>
  <si>
    <t>釧路市鶴ヶ岱3丁目5-1</t>
  </si>
  <si>
    <t>084-0910</t>
  </si>
  <si>
    <t>釧路市昭和中央5丁目10-1</t>
  </si>
  <si>
    <t>088-1114</t>
  </si>
  <si>
    <t>厚岸郡厚岸町湾月1丁目20</t>
  </si>
  <si>
    <t>088-0323</t>
  </si>
  <si>
    <t>白糠郡白糠町西4条北2丁目2-8</t>
  </si>
  <si>
    <t>088-2313</t>
  </si>
  <si>
    <t>川上郡標茶町常盤10丁目1</t>
  </si>
  <si>
    <t>088-3214</t>
  </si>
  <si>
    <t>川上郡弟子屈町高栄3丁目3-20</t>
  </si>
  <si>
    <t>085-0213</t>
  </si>
  <si>
    <t>釧路市阿寒町仲町2丁目7番1号</t>
  </si>
  <si>
    <t>087-0002</t>
  </si>
  <si>
    <t>根室市牧の内146</t>
  </si>
  <si>
    <t>086-0214</t>
  </si>
  <si>
    <t>野付郡別海町別海緑町70-1</t>
  </si>
  <si>
    <t>086-1106</t>
  </si>
  <si>
    <t>標津郡中標津町西6条南5丁目1</t>
  </si>
  <si>
    <t>086-1652</t>
  </si>
  <si>
    <t>標津郡標津町南2条西5丁目2-2</t>
  </si>
  <si>
    <t>086-1834</t>
  </si>
  <si>
    <t>目梨郡羅臼町礼文町9-3</t>
  </si>
  <si>
    <t>釧路市緑ヶ岡1丁目11-8</t>
  </si>
  <si>
    <t>088-1527</t>
  </si>
  <si>
    <t>厚岸郡浜中町新川東2丁目41</t>
  </si>
  <si>
    <t>088-2682</t>
  </si>
  <si>
    <t>標津郡中標津町計根別南2条西1丁目1-1</t>
  </si>
  <si>
    <t>085－0806</t>
  </si>
  <si>
    <t>釧路市武佐5丁目9番1号</t>
  </si>
  <si>
    <t>080-8503</t>
  </si>
  <si>
    <t>帯広市東5条南1丁目1</t>
  </si>
  <si>
    <t>080-2473</t>
  </si>
  <si>
    <t>帯広市西23条南2丁目12</t>
  </si>
  <si>
    <t>080-0834</t>
  </si>
  <si>
    <t>帯広市稲田町西1線9</t>
  </si>
  <si>
    <t>080-0872</t>
  </si>
  <si>
    <t>帯広市清流西2丁目8-1</t>
  </si>
  <si>
    <t>080-0861</t>
  </si>
  <si>
    <t>帯広市南の森東3丁目1-1</t>
  </si>
  <si>
    <t>083-0003</t>
  </si>
  <si>
    <t>中川郡池田町字清見ヶ丘13</t>
  </si>
  <si>
    <t>089-3308</t>
  </si>
  <si>
    <t>中川郡本別町弥生町49-2</t>
  </si>
  <si>
    <t>089-3732</t>
  </si>
  <si>
    <t>足寄郡足寄町里見が丘5-11</t>
  </si>
  <si>
    <t>082-0801</t>
  </si>
  <si>
    <t>河西郡芽室町東めむろ1条北1丁目6</t>
  </si>
  <si>
    <t>089-0123</t>
  </si>
  <si>
    <t>上川郡清水町北2条西2丁目2</t>
  </si>
  <si>
    <t>080-0574</t>
  </si>
  <si>
    <t>河東郡音更町駒場西1</t>
  </si>
  <si>
    <t>080-1408</t>
  </si>
  <si>
    <t>河東郡上士幌町字上士幌東1線227</t>
  </si>
  <si>
    <t>081-0213</t>
  </si>
  <si>
    <t>河東郡鹿追町西町1丁目8</t>
  </si>
  <si>
    <t>089-1501</t>
  </si>
  <si>
    <t>河西郡更別村字更別基線95</t>
  </si>
  <si>
    <t>089-2155</t>
  </si>
  <si>
    <t>広尾郡大樹町緑町1</t>
  </si>
  <si>
    <t>089-2624</t>
  </si>
  <si>
    <t>広尾郡広尾町並木通東1丁目10</t>
  </si>
  <si>
    <t>080-2471</t>
  </si>
  <si>
    <t>帯広市西21条南5丁目36-1</t>
  </si>
  <si>
    <t>080-1275</t>
  </si>
  <si>
    <t>河東郡士幌町字上音更21-15</t>
  </si>
  <si>
    <t>080－0833</t>
  </si>
  <si>
    <t>帯広市稲田町基線8番地2</t>
  </si>
  <si>
    <t>082－0072</t>
  </si>
  <si>
    <t>河西郡芽室町北伏古東7線10番1</t>
  </si>
  <si>
    <t>080－2469</t>
  </si>
  <si>
    <t>帯広市西19条南4丁目35番1号</t>
  </si>
  <si>
    <t>中川郡幕別町依田101-1</t>
    <rPh sb="0" eb="3">
      <t>ナカガワグン</t>
    </rPh>
    <rPh sb="3" eb="6">
      <t>マクベツチョウ</t>
    </rPh>
    <rPh sb="6" eb="8">
      <t>ヨダ</t>
    </rPh>
    <phoneticPr fontId="16"/>
  </si>
  <si>
    <t>053-8555</t>
  </si>
  <si>
    <t>苫小牧市清水町2丁目12-20</t>
  </si>
  <si>
    <t>053-0807</t>
  </si>
  <si>
    <t>苫小牧市青葉町1丁目1-1</t>
  </si>
  <si>
    <t>059-1272</t>
  </si>
  <si>
    <t>苫小牧市のぞみ町2丁目1-2</t>
  </si>
  <si>
    <t>053-0035</t>
  </si>
  <si>
    <t>苫小牧市字高丘6-22</t>
  </si>
  <si>
    <t>053-0052</t>
  </si>
  <si>
    <t>苫小牧市新開町4丁目7-2</t>
  </si>
  <si>
    <t>059-1911</t>
  </si>
  <si>
    <t>勇払郡安平町追分本町7丁目8</t>
  </si>
  <si>
    <t>054-0032</t>
  </si>
  <si>
    <t>勇払郡むかわ町福住4丁目2-1</t>
  </si>
  <si>
    <t>054-0211</t>
  </si>
  <si>
    <t>勇払郡むかわ町穂別127-3</t>
  </si>
  <si>
    <t>059-1605</t>
  </si>
  <si>
    <t>勇払郡厚真町字本郷234-3</t>
  </si>
  <si>
    <t>059-0903</t>
  </si>
  <si>
    <t>白老郡白老町日の出町5丁目17-3</t>
  </si>
  <si>
    <t>057-0006</t>
  </si>
  <si>
    <t>浦河郡浦河町東町かしわ1丁目5-1</t>
  </si>
  <si>
    <t>056-0023</t>
  </si>
  <si>
    <t>日高郡新ひだか町静内ときわ町1丁目1-1</t>
  </si>
  <si>
    <t>056-0144</t>
  </si>
  <si>
    <t>日高郡新ひだか町静内田原797</t>
  </si>
  <si>
    <t>055-0007</t>
  </si>
  <si>
    <t>沙流郡日高町富川西12丁目69-109</t>
  </si>
  <si>
    <t>055-0107</t>
  </si>
  <si>
    <t>沙流郡平取町本町109-2</t>
  </si>
  <si>
    <t>058-0203</t>
  </si>
  <si>
    <t>幌泉郡えりも町字新浜208-2</t>
  </si>
  <si>
    <t>053－0811</t>
  </si>
  <si>
    <t>苫小牧市光洋町３丁目13番２号</t>
  </si>
  <si>
    <t>053－8541</t>
  </si>
  <si>
    <t>苫小牧市美園町１丁目９番３号</t>
  </si>
  <si>
    <t>059－0998</t>
  </si>
  <si>
    <t>白老郡白老町緑丘4丁目676番地</t>
  </si>
  <si>
    <t>053－0021</t>
  </si>
  <si>
    <t>苫小牧市若草町５丁目5-15</t>
  </si>
  <si>
    <t>055-2307</t>
  </si>
  <si>
    <t>沙流郡日高町松風町1丁目116-2</t>
  </si>
  <si>
    <t>059-1275</t>
  </si>
  <si>
    <t>苫小牧市字錦岡443番地</t>
  </si>
  <si>
    <t>050-0083</t>
  </si>
  <si>
    <t>室蘭市東町3丁目29-5</t>
  </si>
  <si>
    <t>051-0034</t>
  </si>
  <si>
    <t>室蘭市増市町2丁目6-16</t>
  </si>
  <si>
    <t>050-0072</t>
  </si>
  <si>
    <t>室蘭市高砂町4丁目35-1</t>
  </si>
  <si>
    <t>050-0073</t>
  </si>
  <si>
    <t>室蘭市宮の森町3丁目1-1</t>
  </si>
  <si>
    <t>059-0016</t>
  </si>
  <si>
    <t>登別市片倉町5丁目18-2</t>
  </si>
  <si>
    <t>059-0027</t>
  </si>
  <si>
    <t>登別市青葉町42-1</t>
  </si>
  <si>
    <t>052-0011</t>
  </si>
  <si>
    <t>伊達市竹原町44</t>
  </si>
  <si>
    <t>049-5605</t>
  </si>
  <si>
    <t>虻田郡洞爺湖町高砂町127-5</t>
  </si>
  <si>
    <t>052-0101</t>
  </si>
  <si>
    <t>有珠郡壮瞥町字滝之町235-13</t>
  </si>
  <si>
    <t>050－0061</t>
  </si>
  <si>
    <t>室蘭市八丁平3丁目1番1号</t>
  </si>
  <si>
    <t>050－0072</t>
  </si>
  <si>
    <t>室蘭市高砂町3丁目7番7号</t>
  </si>
  <si>
    <t>065－0015</t>
    <phoneticPr fontId="16"/>
  </si>
  <si>
    <t>札幌市東区北15条東2丁目1-10</t>
    <phoneticPr fontId="16"/>
  </si>
  <si>
    <t>049-1331</t>
    <phoneticPr fontId="16"/>
  </si>
  <si>
    <t>043-1402</t>
    <phoneticPr fontId="16"/>
  </si>
  <si>
    <t>048-1501</t>
    <phoneticPr fontId="16"/>
  </si>
  <si>
    <t>048-1611</t>
    <phoneticPr fontId="16"/>
  </si>
  <si>
    <t>048-1731</t>
    <phoneticPr fontId="16"/>
  </si>
  <si>
    <t>073-1103</t>
    <phoneticPr fontId="16"/>
  </si>
  <si>
    <t>礼文郡礼文町大字船泊村字ｦﾁｶﾌﾅｲ 7番地</t>
    <phoneticPr fontId="16"/>
  </si>
  <si>
    <t>097－0012</t>
    <phoneticPr fontId="16"/>
  </si>
  <si>
    <t>098-0338</t>
    <phoneticPr fontId="16"/>
  </si>
  <si>
    <t>074-0495</t>
    <phoneticPr fontId="16"/>
  </si>
  <si>
    <t>078-3954</t>
    <phoneticPr fontId="16"/>
  </si>
  <si>
    <t>089-0571</t>
    <phoneticPr fontId="16"/>
  </si>
  <si>
    <t>⑦学校郵便番号を確認→</t>
    <rPh sb="1" eb="3">
      <t>ガッコウ</t>
    </rPh>
    <rPh sb="3" eb="7">
      <t>ユウビンバンゴウ</t>
    </rPh>
    <rPh sb="8" eb="10">
      <t>カクニン</t>
    </rPh>
    <phoneticPr fontId="1"/>
  </si>
  <si>
    <t>⑧学校住所を確認→</t>
    <rPh sb="1" eb="3">
      <t>ガッコウ</t>
    </rPh>
    <rPh sb="3" eb="5">
      <t>ジュウショ</t>
    </rPh>
    <rPh sb="6" eb="8">
      <t>カクニン</t>
    </rPh>
    <phoneticPr fontId="1"/>
  </si>
  <si>
    <t>①</t>
    <phoneticPr fontId="1"/>
  </si>
  <si>
    <t>このファイルに必要事項を入力し、当番校事務局までメール送信してください。</t>
    <rPh sb="7" eb="9">
      <t>ヒツヨウ</t>
    </rPh>
    <rPh sb="9" eb="11">
      <t>ジコウ</t>
    </rPh>
    <rPh sb="12" eb="14">
      <t>ニュウリョク</t>
    </rPh>
    <rPh sb="16" eb="18">
      <t>トウバン</t>
    </rPh>
    <rPh sb="18" eb="19">
      <t>コウ</t>
    </rPh>
    <rPh sb="19" eb="22">
      <t>ジムキョク</t>
    </rPh>
    <rPh sb="27" eb="29">
      <t>ソウシン</t>
    </rPh>
    <phoneticPr fontId="1"/>
  </si>
  <si>
    <t>②</t>
    <phoneticPr fontId="1"/>
  </si>
  <si>
    <t>振込期限</t>
    <rPh sb="0" eb="2">
      <t>フリコミ</t>
    </rPh>
    <rPh sb="2" eb="4">
      <t>キゲン</t>
    </rPh>
    <phoneticPr fontId="1"/>
  </si>
  <si>
    <t>振込先</t>
    <rPh sb="0" eb="3">
      <t>フリコミサキ</t>
    </rPh>
    <phoneticPr fontId="1"/>
  </si>
  <si>
    <t>曜日</t>
    <rPh sb="0" eb="2">
      <t>ヨウビ</t>
    </rPh>
    <phoneticPr fontId="1"/>
  </si>
  <si>
    <t>ＪＲ</t>
    <phoneticPr fontId="1"/>
  </si>
  <si>
    <t>都市バス</t>
    <rPh sb="0" eb="2">
      <t>トシ</t>
    </rPh>
    <phoneticPr fontId="1"/>
  </si>
  <si>
    <t>路線バス</t>
    <rPh sb="0" eb="2">
      <t>ロセン</t>
    </rPh>
    <phoneticPr fontId="1"/>
  </si>
  <si>
    <t>その他</t>
    <rPh sb="2" eb="3">
      <t>タ</t>
    </rPh>
    <phoneticPr fontId="1"/>
  </si>
  <si>
    <t>1台</t>
    <rPh sb="1" eb="2">
      <t>ダイ</t>
    </rPh>
    <phoneticPr fontId="1"/>
  </si>
  <si>
    <t>2台</t>
    <rPh sb="1" eb="2">
      <t>ダイ</t>
    </rPh>
    <phoneticPr fontId="1"/>
  </si>
  <si>
    <t>3台</t>
    <rPh sb="1" eb="2">
      <t>ダイ</t>
    </rPh>
    <phoneticPr fontId="1"/>
  </si>
  <si>
    <t>4台</t>
    <rPh sb="1" eb="2">
      <t>ダイ</t>
    </rPh>
    <phoneticPr fontId="1"/>
  </si>
  <si>
    <t>5台</t>
    <rPh sb="1" eb="2">
      <t>ダイ</t>
    </rPh>
    <phoneticPr fontId="1"/>
  </si>
  <si>
    <t>6台</t>
    <rPh sb="1" eb="2">
      <t>ダイ</t>
    </rPh>
    <phoneticPr fontId="1"/>
  </si>
  <si>
    <t>7台</t>
    <rPh sb="1" eb="2">
      <t>ダイ</t>
    </rPh>
    <phoneticPr fontId="1"/>
  </si>
  <si>
    <t>8台</t>
    <rPh sb="1" eb="2">
      <t>ダイ</t>
    </rPh>
    <phoneticPr fontId="1"/>
  </si>
  <si>
    <t>貸切バス（複数校）</t>
    <rPh sb="0" eb="2">
      <t>カシキリ</t>
    </rPh>
    <rPh sb="5" eb="7">
      <t>フクスウ</t>
    </rPh>
    <rPh sb="7" eb="8">
      <t>コウ</t>
    </rPh>
    <phoneticPr fontId="1"/>
  </si>
  <si>
    <t>貸切バス（支部単位）</t>
    <rPh sb="0" eb="2">
      <t>カシキリ</t>
    </rPh>
    <rPh sb="5" eb="7">
      <t>シブ</t>
    </rPh>
    <rPh sb="7" eb="9">
      <t>タンイ</t>
    </rPh>
    <phoneticPr fontId="1"/>
  </si>
  <si>
    <t>宛先：</t>
    <rPh sb="0" eb="2">
      <t>アテサキ</t>
    </rPh>
    <phoneticPr fontId="1"/>
  </si>
  <si>
    <t>標題：</t>
    <rPh sb="0" eb="2">
      <t>ヒョウダイ</t>
    </rPh>
    <phoneticPr fontId="1"/>
  </si>
  <si>
    <t>本文：</t>
    <rPh sb="0" eb="2">
      <t>ホンブン</t>
    </rPh>
    <phoneticPr fontId="1"/>
  </si>
  <si>
    <t>学校名、部活動名、顧問の先生の氏名をご記載ください。</t>
    <rPh sb="0" eb="3">
      <t>ガッコウメイ</t>
    </rPh>
    <rPh sb="4" eb="7">
      <t>ブカツドウ</t>
    </rPh>
    <rPh sb="7" eb="8">
      <t>メイ</t>
    </rPh>
    <rPh sb="9" eb="11">
      <t>コモン</t>
    </rPh>
    <rPh sb="12" eb="14">
      <t>センセイ</t>
    </rPh>
    <rPh sb="15" eb="17">
      <t>シメイ</t>
    </rPh>
    <rPh sb="19" eb="21">
      <t>キサイ</t>
    </rPh>
    <phoneticPr fontId="1"/>
  </si>
  <si>
    <t>参加料等の入金については次の通りです。</t>
    <rPh sb="0" eb="3">
      <t>サンカリョウ</t>
    </rPh>
    <rPh sb="3" eb="4">
      <t>ナド</t>
    </rPh>
    <rPh sb="5" eb="7">
      <t>ニュウキン</t>
    </rPh>
    <rPh sb="12" eb="13">
      <t>ツギ</t>
    </rPh>
    <rPh sb="14" eb="15">
      <t>トオ</t>
    </rPh>
    <phoneticPr fontId="1"/>
  </si>
  <si>
    <r>
      <t>④部活動名を</t>
    </r>
    <r>
      <rPr>
        <sz val="10"/>
        <color rgb="FFFF0000"/>
        <rFont val="ＭＳ Ｐゴシック"/>
        <family val="3"/>
        <charset val="128"/>
      </rPr>
      <t>入力</t>
    </r>
    <r>
      <rPr>
        <sz val="10"/>
        <rFont val="ＭＳ Ｐゴシック"/>
        <family val="3"/>
        <charset val="128"/>
      </rPr>
      <t>→</t>
    </r>
    <rPh sb="1" eb="4">
      <t>ブカツドウ</t>
    </rPh>
    <rPh sb="4" eb="5">
      <t>メイ</t>
    </rPh>
    <rPh sb="6" eb="8">
      <t>ニュウリョク</t>
    </rPh>
    <phoneticPr fontId="1"/>
  </si>
  <si>
    <r>
      <t>⑤代表顧問氏名を</t>
    </r>
    <r>
      <rPr>
        <sz val="10"/>
        <color rgb="FFFF0000"/>
        <rFont val="ＭＳ Ｐゴシック"/>
        <family val="3"/>
        <charset val="128"/>
      </rPr>
      <t>入力</t>
    </r>
    <r>
      <rPr>
        <sz val="10"/>
        <rFont val="ＭＳ Ｐゴシック"/>
        <family val="3"/>
        <charset val="128"/>
      </rPr>
      <t>→</t>
    </r>
    <rPh sb="1" eb="3">
      <t>ダイヒョウ</t>
    </rPh>
    <rPh sb="3" eb="5">
      <t>コモン</t>
    </rPh>
    <rPh sb="5" eb="7">
      <t>シメイ</t>
    </rPh>
    <rPh sb="8" eb="10">
      <t>ニュウリョク</t>
    </rPh>
    <phoneticPr fontId="1"/>
  </si>
  <si>
    <r>
      <t>⑥代表顧問メールアドレスを</t>
    </r>
    <r>
      <rPr>
        <sz val="10"/>
        <color rgb="FFFF0000"/>
        <rFont val="ＭＳ Ｐゴシック"/>
        <family val="3"/>
        <charset val="128"/>
      </rPr>
      <t>入力</t>
    </r>
    <r>
      <rPr>
        <sz val="10"/>
        <rFont val="ＭＳ Ｐゴシック"/>
        <family val="3"/>
        <charset val="128"/>
      </rPr>
      <t>→</t>
    </r>
    <rPh sb="1" eb="3">
      <t>ダイヒョウ</t>
    </rPh>
    <rPh sb="3" eb="5">
      <t>コモン</t>
    </rPh>
    <rPh sb="13" eb="15">
      <t>ニュウリョク</t>
    </rPh>
    <phoneticPr fontId="1"/>
  </si>
  <si>
    <r>
      <t>①学校番号を</t>
    </r>
    <r>
      <rPr>
        <sz val="10"/>
        <color rgb="FFFF0000"/>
        <rFont val="ＭＳ Ｐゴシック"/>
        <family val="3"/>
        <charset val="128"/>
      </rPr>
      <t>入力または選択</t>
    </r>
    <r>
      <rPr>
        <sz val="10"/>
        <rFont val="ＭＳ Ｐゴシック"/>
        <family val="3"/>
        <charset val="128"/>
      </rPr>
      <t>→</t>
    </r>
    <rPh sb="1" eb="3">
      <t>ガッコウ</t>
    </rPh>
    <rPh sb="3" eb="5">
      <t>バンゴウ</t>
    </rPh>
    <rPh sb="6" eb="8">
      <t>ニュウリョク</t>
    </rPh>
    <rPh sb="11" eb="13">
      <t>センタク</t>
    </rPh>
    <phoneticPr fontId="1"/>
  </si>
  <si>
    <t>支部：</t>
    <rPh sb="0" eb="2">
      <t>シブ</t>
    </rPh>
    <phoneticPr fontId="1"/>
  </si>
  <si>
    <t>学校名：</t>
    <rPh sb="0" eb="3">
      <t>ガッコウメイ</t>
    </rPh>
    <phoneticPr fontId="1"/>
  </si>
  <si>
    <t>部活動：</t>
    <rPh sb="0" eb="3">
      <t>ブカツドウ</t>
    </rPh>
    <phoneticPr fontId="1"/>
  </si>
  <si>
    <t>代表顧問メールアドレス：</t>
    <rPh sb="0" eb="2">
      <t>ダイヒョウ</t>
    </rPh>
    <rPh sb="2" eb="4">
      <t>コモン</t>
    </rPh>
    <phoneticPr fontId="1"/>
  </si>
  <si>
    <t>入力欄</t>
    <rPh sb="0" eb="3">
      <t>ニュウリョクラン</t>
    </rPh>
    <phoneticPr fontId="1"/>
  </si>
  <si>
    <t>例</t>
    <rPh sb="0" eb="1">
      <t>レイ</t>
    </rPh>
    <phoneticPr fontId="1"/>
  </si>
  <si>
    <t>ポスター
（審査）</t>
    <rPh sb="6" eb="8">
      <t>シンサ</t>
    </rPh>
    <phoneticPr fontId="1"/>
  </si>
  <si>
    <t>ポスター
(ｵｰﾌﾟﾝ)</t>
    <phoneticPr fontId="1"/>
  </si>
  <si>
    <t>顧問数</t>
    <rPh sb="0" eb="2">
      <t>コモン</t>
    </rPh>
    <rPh sb="2" eb="3">
      <t>スウ</t>
    </rPh>
    <phoneticPr fontId="1"/>
  </si>
  <si>
    <t>姓と名の間に全角スペース1マス入れてください。</t>
    <rPh sb="0" eb="1">
      <t>セイ</t>
    </rPh>
    <rPh sb="2" eb="3">
      <t>メイ</t>
    </rPh>
    <rPh sb="4" eb="5">
      <t>アイダ</t>
    </rPh>
    <rPh sb="6" eb="8">
      <t>ゼンカク</t>
    </rPh>
    <rPh sb="15" eb="16">
      <t>イ</t>
    </rPh>
    <phoneticPr fontId="1"/>
  </si>
  <si>
    <t>フリガナ</t>
    <phoneticPr fontId="1"/>
  </si>
  <si>
    <t>参加生徒数</t>
    <rPh sb="0" eb="2">
      <t>サンカ</t>
    </rPh>
    <rPh sb="2" eb="5">
      <t>セイトスウ</t>
    </rPh>
    <phoneticPr fontId="1"/>
  </si>
  <si>
    <t>入力数</t>
    <rPh sb="0" eb="2">
      <t>ニュウリョク</t>
    </rPh>
    <rPh sb="2" eb="3">
      <t>スウ</t>
    </rPh>
    <phoneticPr fontId="1"/>
  </si>
  <si>
    <t>入力残り</t>
    <rPh sb="0" eb="2">
      <t>ニュウリョク</t>
    </rPh>
    <rPh sb="2" eb="3">
      <t>ノコ</t>
    </rPh>
    <phoneticPr fontId="1"/>
  </si>
  <si>
    <t>２）参加生徒</t>
    <rPh sb="2" eb="4">
      <t>サンカ</t>
    </rPh>
    <rPh sb="4" eb="6">
      <t>セイト</t>
    </rPh>
    <phoneticPr fontId="1"/>
  </si>
  <si>
    <t>1）　参加顧問</t>
    <rPh sb="3" eb="5">
      <t>サンカ</t>
    </rPh>
    <rPh sb="5" eb="7">
      <t>コモン</t>
    </rPh>
    <phoneticPr fontId="1"/>
  </si>
  <si>
    <t>学校名</t>
    <rPh sb="0" eb="3">
      <t>ガッコウメイ</t>
    </rPh>
    <phoneticPr fontId="1"/>
  </si>
  <si>
    <t>部活動名</t>
    <rPh sb="0" eb="3">
      <t>ブカツドウ</t>
    </rPh>
    <rPh sb="3" eb="4">
      <t>メイ</t>
    </rPh>
    <phoneticPr fontId="1"/>
  </si>
  <si>
    <t>No.</t>
    <phoneticPr fontId="1"/>
  </si>
  <si>
    <t>氏名・フリガナとも、</t>
    <rPh sb="0" eb="2">
      <t>シメイ</t>
    </rPh>
    <phoneticPr fontId="1"/>
  </si>
  <si>
    <t>顧問氏名</t>
    <rPh sb="0" eb="2">
      <t>コモン</t>
    </rPh>
    <rPh sb="2" eb="4">
      <t>シメイ</t>
    </rPh>
    <phoneticPr fontId="1"/>
  </si>
  <si>
    <t>顧問フリガナ</t>
    <rPh sb="0" eb="2">
      <t>コモン</t>
    </rPh>
    <phoneticPr fontId="1"/>
  </si>
  <si>
    <t>③学校名（略称）を確認→</t>
    <rPh sb="1" eb="4">
      <t>ガッコウメイ</t>
    </rPh>
    <rPh sb="5" eb="7">
      <t>リャクショウ</t>
    </rPh>
    <rPh sb="9" eb="11">
      <t>カクニン</t>
    </rPh>
    <phoneticPr fontId="1"/>
  </si>
  <si>
    <t>学校名（略称）</t>
    <rPh sb="0" eb="3">
      <t>ガッコウメイ</t>
    </rPh>
    <rPh sb="4" eb="6">
      <t>リャクショウ</t>
    </rPh>
    <phoneticPr fontId="1"/>
  </si>
  <si>
    <t>ポスター内容（100文字程度）</t>
    <rPh sb="4" eb="6">
      <t>ナイヨウ</t>
    </rPh>
    <rPh sb="10" eb="12">
      <t>モジ</t>
    </rPh>
    <rPh sb="12" eb="14">
      <t>テイド</t>
    </rPh>
    <phoneticPr fontId="1"/>
  </si>
  <si>
    <t>学年</t>
    <rPh sb="0" eb="2">
      <t>ガクネン</t>
    </rPh>
    <phoneticPr fontId="1"/>
  </si>
  <si>
    <t>生徒氏名</t>
    <rPh sb="0" eb="2">
      <t>セイト</t>
    </rPh>
    <rPh sb="2" eb="4">
      <t>シメイ</t>
    </rPh>
    <phoneticPr fontId="1"/>
  </si>
  <si>
    <t>●学年</t>
    <rPh sb="1" eb="3">
      <t>ガクネン</t>
    </rPh>
    <phoneticPr fontId="1"/>
  </si>
  <si>
    <t>１年</t>
    <rPh sb="1" eb="2">
      <t>ネン</t>
    </rPh>
    <phoneticPr fontId="1"/>
  </si>
  <si>
    <t>２年</t>
    <rPh sb="1" eb="2">
      <t>ネン</t>
    </rPh>
    <phoneticPr fontId="1"/>
  </si>
  <si>
    <t>３年</t>
    <rPh sb="1" eb="2">
      <t>ネン</t>
    </rPh>
    <phoneticPr fontId="1"/>
  </si>
  <si>
    <t>４年</t>
    <rPh sb="1" eb="2">
      <t>ネン</t>
    </rPh>
    <phoneticPr fontId="1"/>
  </si>
  <si>
    <t>●部門</t>
    <rPh sb="1" eb="3">
      <t>ブモン</t>
    </rPh>
    <phoneticPr fontId="1"/>
  </si>
  <si>
    <t>●支部</t>
    <rPh sb="1" eb="3">
      <t>シブ</t>
    </rPh>
    <phoneticPr fontId="1"/>
  </si>
  <si>
    <t>●参加</t>
    <rPh sb="1" eb="3">
      <t>サンカ</t>
    </rPh>
    <phoneticPr fontId="1"/>
  </si>
  <si>
    <t>●交通機関</t>
    <rPh sb="1" eb="3">
      <t>コウツウ</t>
    </rPh>
    <rPh sb="3" eb="5">
      <t>キカン</t>
    </rPh>
    <phoneticPr fontId="1"/>
  </si>
  <si>
    <t>●バス台数</t>
    <rPh sb="3" eb="5">
      <t>ダイスウ</t>
    </rPh>
    <phoneticPr fontId="1"/>
  </si>
  <si>
    <t>●有無</t>
    <rPh sb="1" eb="3">
      <t>ウム</t>
    </rPh>
    <phoneticPr fontId="1"/>
  </si>
  <si>
    <t>有り</t>
    <rPh sb="0" eb="1">
      <t>ア</t>
    </rPh>
    <phoneticPr fontId="1"/>
  </si>
  <si>
    <t>無し</t>
    <rPh sb="0" eb="1">
      <t>ナ</t>
    </rPh>
    <phoneticPr fontId="1"/>
  </si>
  <si>
    <t>領収証</t>
    <rPh sb="0" eb="3">
      <t>リョウシュウショウ</t>
    </rPh>
    <phoneticPr fontId="1"/>
  </si>
  <si>
    <t>代表顧問</t>
    <rPh sb="0" eb="2">
      <t>ダイヒョウ</t>
    </rPh>
    <rPh sb="2" eb="4">
      <t>コモン</t>
    </rPh>
    <phoneticPr fontId="1"/>
  </si>
  <si>
    <t>金額</t>
    <rPh sb="0" eb="2">
      <t>キンガク</t>
    </rPh>
    <phoneticPr fontId="1"/>
  </si>
  <si>
    <t>円也</t>
    <rPh sb="0" eb="1">
      <t>エン</t>
    </rPh>
    <rPh sb="1" eb="2">
      <t>ナリ</t>
    </rPh>
    <phoneticPr fontId="1"/>
  </si>
  <si>
    <t>（内訳は以下の通り）</t>
    <rPh sb="1" eb="3">
      <t>ウチワケ</t>
    </rPh>
    <rPh sb="4" eb="6">
      <t>イカ</t>
    </rPh>
    <rPh sb="7" eb="8">
      <t>トオ</t>
    </rPh>
    <phoneticPr fontId="1"/>
  </si>
  <si>
    <t>《参加料内訳》</t>
    <rPh sb="1" eb="4">
      <t>サンカリョウ</t>
    </rPh>
    <rPh sb="4" eb="5">
      <t>ウチ</t>
    </rPh>
    <rPh sb="5" eb="6">
      <t>ワケ</t>
    </rPh>
    <phoneticPr fontId="1"/>
  </si>
  <si>
    <t>月</t>
    <rPh sb="0" eb="1">
      <t>ガツ</t>
    </rPh>
    <phoneticPr fontId="1"/>
  </si>
  <si>
    <t>日</t>
    <rPh sb="0" eb="1">
      <t>ニチ</t>
    </rPh>
    <phoneticPr fontId="1"/>
  </si>
  <si>
    <t>教諭</t>
    <rPh sb="0" eb="2">
      <t>キョウユ</t>
    </rPh>
    <phoneticPr fontId="1"/>
  </si>
  <si>
    <t>印</t>
    <rPh sb="0" eb="1">
      <t>イン</t>
    </rPh>
    <phoneticPr fontId="1"/>
  </si>
  <si>
    <t>上記正に領収いたしました。</t>
    <rPh sb="0" eb="2">
      <t>ジョウキ</t>
    </rPh>
    <rPh sb="2" eb="3">
      <t>マサ</t>
    </rPh>
    <rPh sb="4" eb="6">
      <t>リョウシュウ</t>
    </rPh>
    <phoneticPr fontId="1"/>
  </si>
  <si>
    <t>金融機関名</t>
    <rPh sb="0" eb="2">
      <t>キンユウ</t>
    </rPh>
    <rPh sb="2" eb="5">
      <t>キカンメイ</t>
    </rPh>
    <phoneticPr fontId="1"/>
  </si>
  <si>
    <t>普通</t>
    <rPh sb="0" eb="2">
      <t>フツウ</t>
    </rPh>
    <phoneticPr fontId="1"/>
  </si>
  <si>
    <t>口座番号</t>
    <rPh sb="0" eb="2">
      <t>コウザ</t>
    </rPh>
    <rPh sb="2" eb="4">
      <t>バンゴウ</t>
    </rPh>
    <phoneticPr fontId="1"/>
  </si>
  <si>
    <t>口座の種類</t>
    <rPh sb="0" eb="2">
      <t>コウザ</t>
    </rPh>
    <rPh sb="3" eb="5">
      <t>シュルイ</t>
    </rPh>
    <phoneticPr fontId="1"/>
  </si>
  <si>
    <t>【金融機関名】</t>
    <rPh sb="1" eb="3">
      <t>キンユウ</t>
    </rPh>
    <rPh sb="3" eb="6">
      <t>キカンメイ</t>
    </rPh>
    <phoneticPr fontId="1"/>
  </si>
  <si>
    <t>●参加料振込先情報</t>
    <rPh sb="1" eb="4">
      <t>サンカリョウ</t>
    </rPh>
    <rPh sb="4" eb="6">
      <t>フリコミ</t>
    </rPh>
    <rPh sb="6" eb="7">
      <t>サキ</t>
    </rPh>
    <rPh sb="7" eb="9">
      <t>ジョウホウ</t>
    </rPh>
    <phoneticPr fontId="1"/>
  </si>
  <si>
    <t>支店名</t>
    <rPh sb="0" eb="3">
      <t>シテンメイ</t>
    </rPh>
    <phoneticPr fontId="1"/>
  </si>
  <si>
    <t>名義人</t>
    <rPh sb="0" eb="2">
      <t>メイギ</t>
    </rPh>
    <rPh sb="2" eb="3">
      <t>ニン</t>
    </rPh>
    <phoneticPr fontId="1"/>
  </si>
  <si>
    <t>〆切</t>
    <rPh sb="0" eb="2">
      <t>シメキリ</t>
    </rPh>
    <phoneticPr fontId="1"/>
  </si>
  <si>
    <t>銀行コード</t>
    <rPh sb="0" eb="2">
      <t>ギンコウ</t>
    </rPh>
    <phoneticPr fontId="1"/>
  </si>
  <si>
    <t>【口座の種類】</t>
    <rPh sb="1" eb="3">
      <t>コウザ</t>
    </rPh>
    <rPh sb="4" eb="6">
      <t>シュルイ</t>
    </rPh>
    <phoneticPr fontId="1"/>
  </si>
  <si>
    <t>【口座番号】</t>
    <rPh sb="1" eb="3">
      <t>コウザ</t>
    </rPh>
    <rPh sb="3" eb="5">
      <t>バンゴウ</t>
    </rPh>
    <phoneticPr fontId="1"/>
  </si>
  <si>
    <t>支店コード</t>
    <rPh sb="0" eb="2">
      <t>シテン</t>
    </rPh>
    <phoneticPr fontId="1"/>
  </si>
  <si>
    <t>【口　座　名】</t>
    <rPh sb="1" eb="2">
      <t>クチ</t>
    </rPh>
    <rPh sb="3" eb="4">
      <t>ザ</t>
    </rPh>
    <rPh sb="5" eb="6">
      <t>ナ</t>
    </rPh>
    <phoneticPr fontId="1"/>
  </si>
  <si>
    <t>参加料を以下の口座に振り込んでください（振込手数料は参加校負担です）。領収証は後日送付します。</t>
    <rPh sb="0" eb="3">
      <t>サンカリョウ</t>
    </rPh>
    <rPh sb="4" eb="6">
      <t>イカ</t>
    </rPh>
    <rPh sb="7" eb="9">
      <t>コウザ</t>
    </rPh>
    <rPh sb="10" eb="11">
      <t>フ</t>
    </rPh>
    <rPh sb="12" eb="13">
      <t>コ</t>
    </rPh>
    <rPh sb="20" eb="22">
      <t>フリコミ</t>
    </rPh>
    <rPh sb="22" eb="25">
      <t>テスウリョウ</t>
    </rPh>
    <rPh sb="26" eb="29">
      <t>サンカコウ</t>
    </rPh>
    <rPh sb="29" eb="31">
      <t>フタン</t>
    </rPh>
    <rPh sb="35" eb="38">
      <t>リョウシュウショウ</t>
    </rPh>
    <rPh sb="39" eb="41">
      <t>ゴジツ</t>
    </rPh>
    <rPh sb="41" eb="43">
      <t>ソウフ</t>
    </rPh>
    <phoneticPr fontId="1"/>
  </si>
  <si>
    <t>【振込期限】</t>
    <rPh sb="1" eb="3">
      <t>フリコミ</t>
    </rPh>
    <rPh sb="3" eb="5">
      <t>キゲン</t>
    </rPh>
    <phoneticPr fontId="1"/>
  </si>
  <si>
    <t>学校番号〇〇高校△△部</t>
    <rPh sb="0" eb="2">
      <t>ガッコウ</t>
    </rPh>
    <rPh sb="2" eb="4">
      <t>バンゴウ</t>
    </rPh>
    <rPh sb="6" eb="8">
      <t>コウコウ</t>
    </rPh>
    <rPh sb="10" eb="11">
      <t>ブ</t>
    </rPh>
    <phoneticPr fontId="1"/>
  </si>
  <si>
    <t>はじめに</t>
    <phoneticPr fontId="1"/>
  </si>
  <si>
    <t>研究発表審査用論文表紙</t>
    <rPh sb="0" eb="2">
      <t>ケンキュウ</t>
    </rPh>
    <rPh sb="2" eb="4">
      <t>ハッピョウ</t>
    </rPh>
    <rPh sb="4" eb="7">
      <t>シンサヨウ</t>
    </rPh>
    <rPh sb="7" eb="9">
      <t>ロンブン</t>
    </rPh>
    <rPh sb="9" eb="11">
      <t>ヒョウシ</t>
    </rPh>
    <phoneticPr fontId="1"/>
  </si>
  <si>
    <t>発表題</t>
    <rPh sb="0" eb="2">
      <t>ハッピョウ</t>
    </rPh>
    <rPh sb="2" eb="3">
      <t>ダイ</t>
    </rPh>
    <phoneticPr fontId="1"/>
  </si>
  <si>
    <t>（副題）</t>
    <rPh sb="1" eb="3">
      <t>フクダイ</t>
    </rPh>
    <phoneticPr fontId="1"/>
  </si>
  <si>
    <t>←選択してください</t>
    <rPh sb="1" eb="3">
      <t>センタク</t>
    </rPh>
    <phoneticPr fontId="1"/>
  </si>
  <si>
    <t>部門区分</t>
    <rPh sb="0" eb="2">
      <t>ブモン</t>
    </rPh>
    <rPh sb="2" eb="4">
      <t>クブン</t>
    </rPh>
    <phoneticPr fontId="1"/>
  </si>
  <si>
    <t>印刷後、赤ペンで〇を付してください。</t>
    <rPh sb="0" eb="3">
      <t>インサツゴ</t>
    </rPh>
    <rPh sb="4" eb="5">
      <t>アカ</t>
    </rPh>
    <rPh sb="10" eb="11">
      <t>フ</t>
    </rPh>
    <phoneticPr fontId="1"/>
  </si>
  <si>
    <t>生物はフィールド系・ラボ系の区別をしてください。</t>
    <rPh sb="0" eb="2">
      <t>セイブツ</t>
    </rPh>
    <rPh sb="8" eb="9">
      <t>ケイ</t>
    </rPh>
    <rPh sb="12" eb="13">
      <t>ケイ</t>
    </rPh>
    <rPh sb="14" eb="16">
      <t>クベツ</t>
    </rPh>
    <phoneticPr fontId="1"/>
  </si>
  <si>
    <t>研究発表資料のページ数</t>
    <rPh sb="0" eb="2">
      <t>ケンキュウ</t>
    </rPh>
    <rPh sb="2" eb="4">
      <t>ハッピョウ</t>
    </rPh>
    <rPh sb="4" eb="6">
      <t>シリョウ</t>
    </rPh>
    <rPh sb="10" eb="11">
      <t>スウ</t>
    </rPh>
    <phoneticPr fontId="1"/>
  </si>
  <si>
    <t>２ページ</t>
    <phoneticPr fontId="1"/>
  </si>
  <si>
    <t>４ページ</t>
    <phoneticPr fontId="1"/>
  </si>
  <si>
    <t>生物F（フィールド）</t>
    <rPh sb="0" eb="2">
      <t>セイブツ</t>
    </rPh>
    <phoneticPr fontId="1"/>
  </si>
  <si>
    <t>生物L（ラボ）</t>
    <rPh sb="0" eb="2">
      <t>セイブツ</t>
    </rPh>
    <phoneticPr fontId="1"/>
  </si>
  <si>
    <t>地学</t>
    <rPh sb="0" eb="2">
      <t>ロンブン</t>
    </rPh>
    <phoneticPr fontId="1"/>
  </si>
  <si>
    <t>論文に記載されている発表題と上記発表題が</t>
    <rPh sb="0" eb="2">
      <t>ロンブン</t>
    </rPh>
    <rPh sb="3" eb="5">
      <t>キサイ</t>
    </rPh>
    <rPh sb="10" eb="12">
      <t>ハッピョウ</t>
    </rPh>
    <rPh sb="12" eb="13">
      <t>ダイ</t>
    </rPh>
    <rPh sb="14" eb="16">
      <t>ジョウキ</t>
    </rPh>
    <rPh sb="16" eb="18">
      <t>ハッピョウ</t>
    </rPh>
    <rPh sb="18" eb="19">
      <t>ダイ</t>
    </rPh>
    <phoneticPr fontId="1"/>
  </si>
  <si>
    <t>同一であることを確認しました。</t>
    <rPh sb="0" eb="2">
      <t>ドウイツ</t>
    </rPh>
    <rPh sb="8" eb="10">
      <t>カクニン</t>
    </rPh>
    <phoneticPr fontId="1"/>
  </si>
  <si>
    <r>
      <rPr>
        <sz val="22"/>
        <rFont val="ＭＳ Ｐゴシック"/>
        <family val="3"/>
        <charset val="128"/>
      </rPr>
      <t>□</t>
    </r>
    <r>
      <rPr>
        <sz val="16"/>
        <rFont val="ＭＳ Ｐゴシック"/>
        <family val="3"/>
        <charset val="128"/>
      </rPr>
      <t>　顧問チェック</t>
    </r>
    <rPh sb="2" eb="4">
      <t>コモン</t>
    </rPh>
    <phoneticPr fontId="1"/>
  </si>
  <si>
    <t>事前審査用論文を入れた封筒に貼付してください。</t>
    <rPh sb="0" eb="2">
      <t>ジゼン</t>
    </rPh>
    <rPh sb="2" eb="4">
      <t>シンサ</t>
    </rPh>
    <rPh sb="4" eb="5">
      <t>ヨウ</t>
    </rPh>
    <rPh sb="5" eb="7">
      <t>ロンブン</t>
    </rPh>
    <rPh sb="8" eb="9">
      <t>イ</t>
    </rPh>
    <rPh sb="11" eb="13">
      <t>フウトウ</t>
    </rPh>
    <rPh sb="14" eb="16">
      <t>チョウフ</t>
    </rPh>
    <phoneticPr fontId="1"/>
  </si>
  <si>
    <t>　　※顧問の先生は、確認後、□にチェック(レを記す）を赤ペンでご記入ください。</t>
    <rPh sb="3" eb="5">
      <t>コモン</t>
    </rPh>
    <rPh sb="6" eb="8">
      <t>センセイ</t>
    </rPh>
    <rPh sb="10" eb="12">
      <t>カクニン</t>
    </rPh>
    <rPh sb="12" eb="13">
      <t>ゴ</t>
    </rPh>
    <rPh sb="23" eb="24">
      <t>シル</t>
    </rPh>
    <rPh sb="27" eb="28">
      <t>アカ</t>
    </rPh>
    <rPh sb="32" eb="34">
      <t>キニュウ</t>
    </rPh>
    <phoneticPr fontId="1"/>
  </si>
  <si>
    <t>研究発表審査用論文を入れた封筒（全６部）に印刷して貼付してください。</t>
    <rPh sb="0" eb="2">
      <t>ケンキュウ</t>
    </rPh>
    <rPh sb="2" eb="4">
      <t>ハッピョウ</t>
    </rPh>
    <rPh sb="4" eb="7">
      <t>シンサヨウ</t>
    </rPh>
    <rPh sb="7" eb="9">
      <t>ロンブン</t>
    </rPh>
    <rPh sb="10" eb="11">
      <t>イ</t>
    </rPh>
    <rPh sb="13" eb="15">
      <t>フウトウ</t>
    </rPh>
    <rPh sb="16" eb="17">
      <t>ゼン</t>
    </rPh>
    <rPh sb="18" eb="19">
      <t>ブ</t>
    </rPh>
    <rPh sb="21" eb="23">
      <t>インサツ</t>
    </rPh>
    <rPh sb="25" eb="27">
      <t>チョウフ</t>
    </rPh>
    <phoneticPr fontId="1"/>
  </si>
  <si>
    <t>（押印無きものは無効）</t>
    <rPh sb="1" eb="3">
      <t>オウイン</t>
    </rPh>
    <rPh sb="3" eb="4">
      <t>ナ</t>
    </rPh>
    <rPh sb="8" eb="10">
      <t>ムコウ</t>
    </rPh>
    <phoneticPr fontId="1"/>
  </si>
  <si>
    <t>●性別</t>
    <rPh sb="1" eb="3">
      <t>セイベツ</t>
    </rPh>
    <phoneticPr fontId="1"/>
  </si>
  <si>
    <t>男</t>
    <rPh sb="0" eb="1">
      <t>オトコ</t>
    </rPh>
    <phoneticPr fontId="1"/>
  </si>
  <si>
    <t>女</t>
    <rPh sb="0" eb="1">
      <t>オンナ</t>
    </rPh>
    <phoneticPr fontId="1"/>
  </si>
  <si>
    <t>●学年その２</t>
    <rPh sb="1" eb="3">
      <t>ガクネン</t>
    </rPh>
    <phoneticPr fontId="1"/>
  </si>
  <si>
    <t>▼代表者情報（「①代表者情報」シート入力後、自動で表示されます）▼</t>
    <rPh sb="1" eb="4">
      <t>ダイヒョウシャ</t>
    </rPh>
    <rPh sb="4" eb="6">
      <t>ジョウホウ</t>
    </rPh>
    <rPh sb="9" eb="12">
      <t>ダイヒョウシャ</t>
    </rPh>
    <rPh sb="12" eb="14">
      <t>ジョウホウ</t>
    </rPh>
    <rPh sb="18" eb="20">
      <t>ニュウリョク</t>
    </rPh>
    <rPh sb="20" eb="21">
      <t>ゴ</t>
    </rPh>
    <rPh sb="22" eb="24">
      <t>ジドウ</t>
    </rPh>
    <rPh sb="25" eb="27">
      <t>ヒョウジ</t>
    </rPh>
    <phoneticPr fontId="1"/>
  </si>
  <si>
    <r>
      <t>研究発表</t>
    </r>
    <r>
      <rPr>
        <sz val="11"/>
        <color rgb="FFFF0000"/>
        <rFont val="ＭＳ ゴシック"/>
        <family val="3"/>
        <charset val="128"/>
      </rPr>
      <t>件数</t>
    </r>
    <rPh sb="0" eb="2">
      <t>ケンキュウ</t>
    </rPh>
    <rPh sb="2" eb="4">
      <t>ハッピョウ</t>
    </rPh>
    <rPh sb="4" eb="6">
      <t>ケンスウ</t>
    </rPh>
    <phoneticPr fontId="1"/>
  </si>
  <si>
    <r>
      <t>生徒参加</t>
    </r>
    <r>
      <rPr>
        <sz val="11"/>
        <color rgb="FFFF0000"/>
        <rFont val="ＭＳ ゴシック"/>
        <family val="3"/>
        <charset val="128"/>
      </rPr>
      <t>人数</t>
    </r>
    <rPh sb="0" eb="2">
      <t>セイト</t>
    </rPh>
    <rPh sb="2" eb="4">
      <t>サンカ</t>
    </rPh>
    <rPh sb="4" eb="6">
      <t>ニンズウ</t>
    </rPh>
    <phoneticPr fontId="1"/>
  </si>
  <si>
    <t>▼入力情報（自動表示）▼</t>
    <rPh sb="1" eb="3">
      <t>ニュウリョク</t>
    </rPh>
    <rPh sb="3" eb="5">
      <t>ジョウホウ</t>
    </rPh>
    <rPh sb="6" eb="8">
      <t>ジドウ</t>
    </rPh>
    <rPh sb="8" eb="10">
      <t>ヒョウジ</t>
    </rPh>
    <phoneticPr fontId="1"/>
  </si>
  <si>
    <t>郵便番号</t>
    <rPh sb="0" eb="2">
      <t>ユウビン</t>
    </rPh>
    <rPh sb="2" eb="4">
      <t>バンゴウ</t>
    </rPh>
    <phoneticPr fontId="1"/>
  </si>
  <si>
    <t>住所</t>
    <rPh sb="0" eb="2">
      <t>ジュウショ</t>
    </rPh>
    <phoneticPr fontId="1"/>
  </si>
  <si>
    <t>電話番号</t>
    <rPh sb="0" eb="2">
      <t>デンワ</t>
    </rPh>
    <rPh sb="2" eb="4">
      <t>バンゴウ</t>
    </rPh>
    <phoneticPr fontId="1"/>
  </si>
  <si>
    <t>参加顧問数</t>
    <rPh sb="0" eb="2">
      <t>サンカ</t>
    </rPh>
    <rPh sb="2" eb="4">
      <t>コモン</t>
    </rPh>
    <rPh sb="4" eb="5">
      <t>スウ</t>
    </rPh>
    <phoneticPr fontId="1"/>
  </si>
  <si>
    <t>▼　研究発表・ポスター展示発表件数・参加生徒数・参加顧問数入力　▼</t>
    <rPh sb="2" eb="4">
      <t>ケンキュウ</t>
    </rPh>
    <rPh sb="4" eb="6">
      <t>ハッピョウ</t>
    </rPh>
    <rPh sb="11" eb="13">
      <t>テンジ</t>
    </rPh>
    <rPh sb="13" eb="15">
      <t>ハッピョウ</t>
    </rPh>
    <rPh sb="15" eb="17">
      <t>ケンスウ</t>
    </rPh>
    <rPh sb="18" eb="20">
      <t>サンカ</t>
    </rPh>
    <rPh sb="20" eb="23">
      <t>セイトスウ</t>
    </rPh>
    <rPh sb="24" eb="26">
      <t>サンカ</t>
    </rPh>
    <rPh sb="26" eb="28">
      <t>コモン</t>
    </rPh>
    <rPh sb="28" eb="29">
      <t>スウ</t>
    </rPh>
    <rPh sb="29" eb="31">
      <t>ニュウリョク</t>
    </rPh>
    <phoneticPr fontId="1"/>
  </si>
  <si>
    <t>●基本情報</t>
    <rPh sb="1" eb="3">
      <t>キホン</t>
    </rPh>
    <rPh sb="3" eb="5">
      <t>ジョウホウ</t>
    </rPh>
    <phoneticPr fontId="1"/>
  </si>
  <si>
    <t>参加料金</t>
    <rPh sb="0" eb="2">
      <t>サンカ</t>
    </rPh>
    <rPh sb="2" eb="4">
      <t>リョウキン</t>
    </rPh>
    <phoneticPr fontId="1"/>
  </si>
  <si>
    <t>参加者一覧</t>
    <rPh sb="0" eb="3">
      <t>サンカシャ</t>
    </rPh>
    <rPh sb="3" eb="5">
      <t>イチラン</t>
    </rPh>
    <phoneticPr fontId="1"/>
  </si>
  <si>
    <t>添付ファイル名：</t>
    <rPh sb="0" eb="2">
      <t>テンプ</t>
    </rPh>
    <rPh sb="6" eb="7">
      <t>メイ</t>
    </rPh>
    <phoneticPr fontId="1"/>
  </si>
  <si>
    <t>訂正入力用→</t>
    <rPh sb="0" eb="2">
      <t>テイセイ</t>
    </rPh>
    <rPh sb="2" eb="4">
      <t>ニュウリョク</t>
    </rPh>
    <rPh sb="4" eb="5">
      <t>ヨウ</t>
    </rPh>
    <phoneticPr fontId="1"/>
  </si>
  <si>
    <t>送付〆切：</t>
    <rPh sb="0" eb="2">
      <t>ソウフ</t>
    </rPh>
    <rPh sb="2" eb="4">
      <t>シメキリ</t>
    </rPh>
    <phoneticPr fontId="1"/>
  </si>
  <si>
    <t>送付先メールアドレス：</t>
    <rPh sb="0" eb="3">
      <t>ソウフサキ</t>
    </rPh>
    <phoneticPr fontId="1"/>
  </si>
  <si>
    <r>
      <t>研究抄録追加</t>
    </r>
    <r>
      <rPr>
        <b/>
        <sz val="12"/>
        <color rgb="FFFF0000"/>
        <rFont val="ＭＳ ゴシック"/>
        <family val="3"/>
        <charset val="128"/>
      </rPr>
      <t>（下記の※参照）</t>
    </r>
    <rPh sb="0" eb="2">
      <t>ケンキュウ</t>
    </rPh>
    <rPh sb="2" eb="4">
      <t>ショウロク</t>
    </rPh>
    <rPh sb="4" eb="6">
      <t>ツイカ</t>
    </rPh>
    <rPh sb="7" eb="9">
      <t>カキ</t>
    </rPh>
    <rPh sb="11" eb="13">
      <t>サンショウ</t>
    </rPh>
    <phoneticPr fontId="1"/>
  </si>
  <si>
    <t>↑↑　上記内容を確認し、誤りがある場合は、シート①に戻って訂正してください。　↑↑</t>
    <rPh sb="3" eb="5">
      <t>ジョウキ</t>
    </rPh>
    <rPh sb="5" eb="7">
      <t>ナイヨウ</t>
    </rPh>
    <rPh sb="8" eb="10">
      <t>カクニン</t>
    </rPh>
    <rPh sb="12" eb="13">
      <t>アヤマ</t>
    </rPh>
    <rPh sb="17" eb="19">
      <t>バアイ</t>
    </rPh>
    <rPh sb="26" eb="27">
      <t>モド</t>
    </rPh>
    <rPh sb="29" eb="31">
      <t>テイセイ</t>
    </rPh>
    <phoneticPr fontId="1"/>
  </si>
  <si>
    <r>
      <t xml:space="preserve">参加生徒氏名
</t>
    </r>
    <r>
      <rPr>
        <sz val="11"/>
        <color rgb="FFFF0000"/>
        <rFont val="ＭＳ ゴシック"/>
        <family val="3"/>
        <charset val="128"/>
      </rPr>
      <t>※姓と名の間に全角スペース１つ入れる</t>
    </r>
    <rPh sb="0" eb="4">
      <t>サンカセイト</t>
    </rPh>
    <rPh sb="4" eb="6">
      <t>シメイ</t>
    </rPh>
    <rPh sb="8" eb="9">
      <t>セイ</t>
    </rPh>
    <rPh sb="10" eb="11">
      <t>メイ</t>
    </rPh>
    <rPh sb="12" eb="13">
      <t>アイダ</t>
    </rPh>
    <rPh sb="14" eb="16">
      <t>ゼンカク</t>
    </rPh>
    <rPh sb="22" eb="23">
      <t>イ</t>
    </rPh>
    <phoneticPr fontId="1"/>
  </si>
  <si>
    <r>
      <t xml:space="preserve">参加生徒フリガナ
</t>
    </r>
    <r>
      <rPr>
        <sz val="11"/>
        <color rgb="FFFF0000"/>
        <rFont val="ＭＳ ゴシック"/>
        <family val="3"/>
        <charset val="128"/>
      </rPr>
      <t>※姓と名の間に全角スペース１つ入れる</t>
    </r>
    <rPh sb="0" eb="4">
      <t>サンカセイト</t>
    </rPh>
    <rPh sb="24" eb="25">
      <t>イ</t>
    </rPh>
    <phoneticPr fontId="1"/>
  </si>
  <si>
    <t>上（セルB17）に表示されている参加生徒数に誤りのある場合は、シート②に戻って正しい参加生徒数を入力し直してください。</t>
    <rPh sb="0" eb="1">
      <t>ウエ</t>
    </rPh>
    <rPh sb="9" eb="11">
      <t>ヒョウジ</t>
    </rPh>
    <rPh sb="16" eb="18">
      <t>サンカ</t>
    </rPh>
    <rPh sb="18" eb="21">
      <t>セイトスウ</t>
    </rPh>
    <rPh sb="22" eb="23">
      <t>アヤマ</t>
    </rPh>
    <rPh sb="27" eb="29">
      <t>バアイ</t>
    </rPh>
    <rPh sb="36" eb="37">
      <t>モド</t>
    </rPh>
    <rPh sb="39" eb="40">
      <t>タダ</t>
    </rPh>
    <rPh sb="42" eb="44">
      <t>サンカ</t>
    </rPh>
    <rPh sb="44" eb="47">
      <t>セイトスウ</t>
    </rPh>
    <rPh sb="48" eb="50">
      <t>ニュウリョク</t>
    </rPh>
    <rPh sb="51" eb="52">
      <t>ナオ</t>
    </rPh>
    <phoneticPr fontId="1"/>
  </si>
  <si>
    <t>顧問数（セルB7）についても同様です。</t>
    <rPh sb="0" eb="2">
      <t>コモン</t>
    </rPh>
    <rPh sb="2" eb="3">
      <t>スウ</t>
    </rPh>
    <rPh sb="14" eb="16">
      <t>ドウヨウ</t>
    </rPh>
    <phoneticPr fontId="1"/>
  </si>
  <si>
    <t>代表顧問
氏名</t>
    <rPh sb="0" eb="2">
      <t>ダイヒョウ</t>
    </rPh>
    <rPh sb="2" eb="4">
      <t>コモン</t>
    </rPh>
    <rPh sb="5" eb="7">
      <t>シメイ</t>
    </rPh>
    <phoneticPr fontId="1"/>
  </si>
  <si>
    <t>代表顧問
フリガナ</t>
    <rPh sb="0" eb="2">
      <t>ダイヒョウ</t>
    </rPh>
    <rPh sb="2" eb="4">
      <t>コモン</t>
    </rPh>
    <phoneticPr fontId="1"/>
  </si>
  <si>
    <t>代表顧問
メール</t>
    <rPh sb="0" eb="2">
      <t>ダイヒョウ</t>
    </rPh>
    <rPh sb="2" eb="4">
      <t>コモン</t>
    </rPh>
    <phoneticPr fontId="1"/>
  </si>
  <si>
    <t>研究発表
（物理）</t>
    <rPh sb="0" eb="2">
      <t>ケンキュウ</t>
    </rPh>
    <rPh sb="2" eb="4">
      <t>ハッピョウ</t>
    </rPh>
    <rPh sb="6" eb="8">
      <t>ブツリ</t>
    </rPh>
    <phoneticPr fontId="1"/>
  </si>
  <si>
    <t>研究発表
（化学）</t>
    <rPh sb="0" eb="2">
      <t>ケンキュウ</t>
    </rPh>
    <rPh sb="2" eb="4">
      <t>ハッピョウ</t>
    </rPh>
    <rPh sb="6" eb="8">
      <t>カガク</t>
    </rPh>
    <phoneticPr fontId="1"/>
  </si>
  <si>
    <t>研究発表
（生物Ｆ）</t>
    <rPh sb="0" eb="2">
      <t>ケンキュウ</t>
    </rPh>
    <rPh sb="2" eb="4">
      <t>ハッピョウ</t>
    </rPh>
    <rPh sb="6" eb="8">
      <t>セイブツ</t>
    </rPh>
    <phoneticPr fontId="1"/>
  </si>
  <si>
    <t>研究発表
（生物Ｌ）</t>
    <rPh sb="0" eb="2">
      <t>ケンキュウ</t>
    </rPh>
    <rPh sb="2" eb="4">
      <t>ハッピョウ</t>
    </rPh>
    <rPh sb="6" eb="8">
      <t>セイブツ</t>
    </rPh>
    <phoneticPr fontId="1"/>
  </si>
  <si>
    <t>研究発表
（地学）</t>
    <rPh sb="0" eb="2">
      <t>ケンキュウ</t>
    </rPh>
    <rPh sb="2" eb="4">
      <t>ハッピョウ</t>
    </rPh>
    <rPh sb="6" eb="8">
      <t>チガク</t>
    </rPh>
    <phoneticPr fontId="1"/>
  </si>
  <si>
    <t>ポスター展示
（審査）</t>
    <rPh sb="4" eb="6">
      <t>テンジ</t>
    </rPh>
    <rPh sb="8" eb="10">
      <t>シンサ</t>
    </rPh>
    <phoneticPr fontId="1"/>
  </si>
  <si>
    <t>ポスター展示
（オープン）</t>
    <rPh sb="4" eb="6">
      <t>テンジ</t>
    </rPh>
    <phoneticPr fontId="1"/>
  </si>
  <si>
    <t>参加生徒数
（全）</t>
    <rPh sb="0" eb="2">
      <t>サンカ</t>
    </rPh>
    <rPh sb="2" eb="5">
      <t>セイトスウ</t>
    </rPh>
    <rPh sb="7" eb="8">
      <t>ゼン</t>
    </rPh>
    <phoneticPr fontId="1"/>
  </si>
  <si>
    <t>参加生徒数
（１年）</t>
    <rPh sb="0" eb="2">
      <t>サンカ</t>
    </rPh>
    <rPh sb="2" eb="5">
      <t>セイトスウ</t>
    </rPh>
    <rPh sb="8" eb="9">
      <t>ネン</t>
    </rPh>
    <phoneticPr fontId="1"/>
  </si>
  <si>
    <t>参加生徒数
（２年）</t>
    <rPh sb="0" eb="2">
      <t>サンカ</t>
    </rPh>
    <rPh sb="2" eb="5">
      <t>セイトスウ</t>
    </rPh>
    <rPh sb="8" eb="9">
      <t>ネン</t>
    </rPh>
    <phoneticPr fontId="1"/>
  </si>
  <si>
    <t>参加生徒数
（３年）</t>
    <rPh sb="0" eb="2">
      <t>サンカ</t>
    </rPh>
    <rPh sb="2" eb="5">
      <t>セイトスウ</t>
    </rPh>
    <rPh sb="8" eb="9">
      <t>ネン</t>
    </rPh>
    <phoneticPr fontId="1"/>
  </si>
  <si>
    <t>参加生徒数
（４年）</t>
    <rPh sb="0" eb="2">
      <t>サンカ</t>
    </rPh>
    <rPh sb="2" eb="5">
      <t>セイトスウ</t>
    </rPh>
    <rPh sb="8" eb="9">
      <t>ネン</t>
    </rPh>
    <phoneticPr fontId="1"/>
  </si>
  <si>
    <t>参加生徒
（男）</t>
    <rPh sb="0" eb="4">
      <t>サンカセイト</t>
    </rPh>
    <rPh sb="6" eb="7">
      <t>オトコ</t>
    </rPh>
    <phoneticPr fontId="1"/>
  </si>
  <si>
    <t>参加生徒
（女）</t>
    <rPh sb="0" eb="4">
      <t>サンカセイト</t>
    </rPh>
    <rPh sb="6" eb="7">
      <t>オンナ</t>
    </rPh>
    <phoneticPr fontId="1"/>
  </si>
  <si>
    <t>学年別生徒数
チェック</t>
    <rPh sb="0" eb="3">
      <t>ガクネンベツ</t>
    </rPh>
    <rPh sb="3" eb="6">
      <t>セイトスウ</t>
    </rPh>
    <phoneticPr fontId="1"/>
  </si>
  <si>
    <t>性別生徒数
チェック</t>
    <rPh sb="0" eb="2">
      <t>セイベツ</t>
    </rPh>
    <rPh sb="2" eb="5">
      <t>セイトスウ</t>
    </rPh>
    <phoneticPr fontId="1"/>
  </si>
  <si>
    <r>
      <t>当番校からの連絡に使用します。</t>
    </r>
    <r>
      <rPr>
        <sz val="10"/>
        <color rgb="FFFF0000"/>
        <rFont val="ＭＳ Ｐゴシック"/>
        <family val="3"/>
        <charset val="128"/>
      </rPr>
      <t>半角で</t>
    </r>
    <r>
      <rPr>
        <sz val="10"/>
        <rFont val="ＭＳ Ｐゴシック"/>
        <family val="3"/>
        <charset val="128"/>
      </rPr>
      <t>ご入力ください。</t>
    </r>
    <rPh sb="0" eb="2">
      <t>トウバン</t>
    </rPh>
    <rPh sb="2" eb="3">
      <t>コウ</t>
    </rPh>
    <rPh sb="6" eb="8">
      <t>レンラク</t>
    </rPh>
    <rPh sb="9" eb="11">
      <t>シヨウ</t>
    </rPh>
    <rPh sb="15" eb="17">
      <t>ハンカク</t>
    </rPh>
    <rPh sb="19" eb="21">
      <t>ニュウリョク</t>
    </rPh>
    <phoneticPr fontId="1"/>
  </si>
  <si>
    <t>件入力してください。</t>
    <rPh sb="0" eb="1">
      <t>ケン</t>
    </rPh>
    <rPh sb="1" eb="3">
      <t>ニュウリョク</t>
    </rPh>
    <phoneticPr fontId="1"/>
  </si>
  <si>
    <t>代表顧問：</t>
    <rPh sb="0" eb="2">
      <t>ダイヒョウ</t>
    </rPh>
    <rPh sb="2" eb="4">
      <t>コモン</t>
    </rPh>
    <phoneticPr fontId="1"/>
  </si>
  <si>
    <t>学校住所：</t>
    <rPh sb="0" eb="2">
      <t>ガッコウ</t>
    </rPh>
    <rPh sb="2" eb="4">
      <t>ジュウショ</t>
    </rPh>
    <phoneticPr fontId="1"/>
  </si>
  <si>
    <t>電話：</t>
    <rPh sb="0" eb="2">
      <t>デンワ</t>
    </rPh>
    <phoneticPr fontId="1"/>
  </si>
  <si>
    <t>シート①から順に入力してください。前のシートの入力情報を使います。</t>
    <rPh sb="6" eb="7">
      <t>ジュン</t>
    </rPh>
    <rPh sb="8" eb="10">
      <t>ニュウリョク</t>
    </rPh>
    <rPh sb="17" eb="18">
      <t>マエ</t>
    </rPh>
    <rPh sb="23" eb="25">
      <t>ニュウリョク</t>
    </rPh>
    <rPh sb="25" eb="27">
      <t>ジョウホウ</t>
    </rPh>
    <rPh sb="28" eb="29">
      <t>ツカ</t>
    </rPh>
    <phoneticPr fontId="1"/>
  </si>
  <si>
    <t>大会プログラム等にそのまま記載されます。正確にご記入ください</t>
  </si>
  <si>
    <r>
      <t>○○部、△△同好会　のように</t>
    </r>
    <r>
      <rPr>
        <sz val="10"/>
        <color rgb="FFFF0000"/>
        <rFont val="ＭＳ Ｐゴシック"/>
        <family val="3"/>
        <charset val="128"/>
      </rPr>
      <t>正しい名称を入力</t>
    </r>
    <r>
      <rPr>
        <sz val="10"/>
        <rFont val="ＭＳ Ｐゴシック"/>
        <family val="3"/>
        <charset val="128"/>
      </rPr>
      <t>してください。</t>
    </r>
    <rPh sb="2" eb="3">
      <t>ブ</t>
    </rPh>
    <rPh sb="6" eb="9">
      <t>ドウコウカイ</t>
    </rPh>
    <rPh sb="14" eb="15">
      <t>タダ</t>
    </rPh>
    <rPh sb="17" eb="19">
      <t>メイショウ</t>
    </rPh>
    <rPh sb="20" eb="22">
      <t>ニュウリョク</t>
    </rPh>
    <phoneticPr fontId="1"/>
  </si>
  <si>
    <t>【高文連理科申込】学校番号〇〇高校△△部</t>
    <rPh sb="1" eb="4">
      <t>コウブンレン</t>
    </rPh>
    <rPh sb="4" eb="6">
      <t>リカ</t>
    </rPh>
    <rPh sb="6" eb="8">
      <t>モウシコミ</t>
    </rPh>
    <rPh sb="9" eb="11">
      <t>ガッコウ</t>
    </rPh>
    <rPh sb="11" eb="13">
      <t>バンゴウ</t>
    </rPh>
    <rPh sb="15" eb="17">
      <t>コウコウ</t>
    </rPh>
    <phoneticPr fontId="1"/>
  </si>
  <si>
    <t>貸切バス（単独）</t>
    <rPh sb="0" eb="1">
      <t>カ</t>
    </rPh>
    <rPh sb="1" eb="2">
      <t>キ</t>
    </rPh>
    <rPh sb="5" eb="7">
      <t>タンドク</t>
    </rPh>
    <phoneticPr fontId="1"/>
  </si>
  <si>
    <t>参加</t>
    <rPh sb="0" eb="2">
      <t>サンカ</t>
    </rPh>
    <phoneticPr fontId="1"/>
  </si>
  <si>
    <t>不参加</t>
    <rPh sb="0" eb="3">
      <t>フサンカ</t>
    </rPh>
    <phoneticPr fontId="1"/>
  </si>
  <si>
    <t>●交流会</t>
    <rPh sb="1" eb="3">
      <t>コウリュウ</t>
    </rPh>
    <rPh sb="3" eb="4">
      <t>カイ</t>
    </rPh>
    <phoneticPr fontId="1"/>
  </si>
  <si>
    <t>物理</t>
    <rPh sb="0" eb="2">
      <t>ブツリ</t>
    </rPh>
    <phoneticPr fontId="1"/>
  </si>
  <si>
    <t>化学</t>
    <rPh sb="0" eb="2">
      <t>カガク</t>
    </rPh>
    <phoneticPr fontId="1"/>
  </si>
  <si>
    <t>生物F</t>
    <rPh sb="0" eb="2">
      <t>セイブツ</t>
    </rPh>
    <phoneticPr fontId="1"/>
  </si>
  <si>
    <t>生物L</t>
    <rPh sb="0" eb="2">
      <t>セイブツ</t>
    </rPh>
    <phoneticPr fontId="1"/>
  </si>
  <si>
    <t>地学</t>
    <rPh sb="0" eb="2">
      <t>チガク</t>
    </rPh>
    <phoneticPr fontId="1"/>
  </si>
  <si>
    <t>※　自動的に他のシートからコピーされます。黄色いセルのみ選択して下さい。
　　ただし、ページ数と顧問チェックは手書きです。</t>
    <rPh sb="2" eb="5">
      <t>ジドウテキ</t>
    </rPh>
    <rPh sb="6" eb="7">
      <t>タ</t>
    </rPh>
    <rPh sb="21" eb="23">
      <t>キイロ</t>
    </rPh>
    <rPh sb="28" eb="30">
      <t>センタク</t>
    </rPh>
    <rPh sb="32" eb="33">
      <t>クダ</t>
    </rPh>
    <rPh sb="46" eb="47">
      <t>スウ</t>
    </rPh>
    <rPh sb="48" eb="50">
      <t>コモン</t>
    </rPh>
    <rPh sb="55" eb="57">
      <t>テガ</t>
    </rPh>
    <phoneticPr fontId="1"/>
  </si>
  <si>
    <t>発表生徒①（責任者）</t>
    <rPh sb="0" eb="2">
      <t>ハッピョウ</t>
    </rPh>
    <rPh sb="2" eb="4">
      <t>セイト</t>
    </rPh>
    <rPh sb="6" eb="9">
      <t>セキニンシャ</t>
    </rPh>
    <phoneticPr fontId="1"/>
  </si>
  <si>
    <t>発表生徒②</t>
    <rPh sb="0" eb="2">
      <t>ハッピョウ</t>
    </rPh>
    <rPh sb="2" eb="4">
      <t>セイト</t>
    </rPh>
    <phoneticPr fontId="1"/>
  </si>
  <si>
    <t>発表生徒③</t>
    <rPh sb="0" eb="2">
      <t>ハッピョウ</t>
    </rPh>
    <rPh sb="2" eb="4">
      <t>セイト</t>
    </rPh>
    <phoneticPr fontId="1"/>
  </si>
  <si>
    <t>発表生徒④</t>
    <rPh sb="0" eb="2">
      <t>ハッピョウ</t>
    </rPh>
    <rPh sb="2" eb="4">
      <t>セイト</t>
    </rPh>
    <phoneticPr fontId="1"/>
  </si>
  <si>
    <t>発表生徒⑤</t>
    <rPh sb="0" eb="2">
      <t>ハッピョウ</t>
    </rPh>
    <rPh sb="2" eb="4">
      <t>セイト</t>
    </rPh>
    <phoneticPr fontId="1"/>
  </si>
  <si>
    <r>
      <t xml:space="preserve">その他（ポスター以外の展示物の内容など）
</t>
    </r>
    <r>
      <rPr>
        <sz val="12"/>
        <color rgb="FFFF0000"/>
        <rFont val="HG創英角ｺﾞｼｯｸUB"/>
        <family val="3"/>
        <charset val="128"/>
      </rPr>
      <t>※　発表生徒が６名以上の場合は
　　こちらに学年・氏名を記入
　　してください</t>
    </r>
    <rPh sb="2" eb="3">
      <t>タ</t>
    </rPh>
    <rPh sb="23" eb="25">
      <t>ハッピョウ</t>
    </rPh>
    <rPh sb="25" eb="27">
      <t>セイト</t>
    </rPh>
    <rPh sb="29" eb="30">
      <t>メイ</t>
    </rPh>
    <rPh sb="30" eb="32">
      <t>イジョウ</t>
    </rPh>
    <rPh sb="33" eb="35">
      <t>バアイ</t>
    </rPh>
    <rPh sb="43" eb="45">
      <t>ガクネン</t>
    </rPh>
    <rPh sb="46" eb="48">
      <t>シメイ</t>
    </rPh>
    <rPh sb="49" eb="51">
      <t>キニュウ</t>
    </rPh>
    <phoneticPr fontId="1"/>
  </si>
  <si>
    <t>生徒氏名</t>
    <rPh sb="2" eb="4">
      <t>シメイ</t>
    </rPh>
    <phoneticPr fontId="1"/>
  </si>
  <si>
    <r>
      <t xml:space="preserve">その他（ポスター以外の展示物の内容など）
</t>
    </r>
    <r>
      <rPr>
        <sz val="12"/>
        <color rgb="FFFF0000"/>
        <rFont val="HG創英角ｺﾞｼｯｸUB"/>
        <family val="3"/>
        <charset val="128"/>
      </rPr>
      <t>※　発表生徒が６名以上の場合は
　　こちらに学年・氏名を記入
　　してください</t>
    </r>
    <phoneticPr fontId="1"/>
  </si>
  <si>
    <t>発表生徒①（代表者）</t>
    <rPh sb="0" eb="2">
      <t>ハッピョウ</t>
    </rPh>
    <rPh sb="2" eb="4">
      <t>セイト</t>
    </rPh>
    <rPh sb="6" eb="9">
      <t>ダイヒョウシャ</t>
    </rPh>
    <phoneticPr fontId="1"/>
  </si>
  <si>
    <t>その他</t>
    <phoneticPr fontId="1"/>
  </si>
  <si>
    <r>
      <t xml:space="preserve">　　　　　　　　　その他
</t>
    </r>
    <r>
      <rPr>
        <sz val="12"/>
        <color rgb="FFFF0000"/>
        <rFont val="HG創英角ｺﾞｼｯｸUB"/>
        <family val="3"/>
        <charset val="128"/>
      </rPr>
      <t>※　発表生徒が６名以上の場合は
　　こちらに学年・氏名を記入
　　してください</t>
    </r>
    <phoneticPr fontId="1"/>
  </si>
  <si>
    <t>１日目・研究発表</t>
    <rPh sb="1" eb="3">
      <t>ニチメ</t>
    </rPh>
    <rPh sb="4" eb="6">
      <t>ケンキュウ</t>
    </rPh>
    <rPh sb="6" eb="8">
      <t>ハッピョウ</t>
    </rPh>
    <phoneticPr fontId="1"/>
  </si>
  <si>
    <t>発表者</t>
    <rPh sb="0" eb="3">
      <t>ハッピョウシャ</t>
    </rPh>
    <phoneticPr fontId="1"/>
  </si>
  <si>
    <t>観覧者</t>
    <rPh sb="0" eb="3">
      <t>カンランシャ</t>
    </rPh>
    <phoneticPr fontId="1"/>
  </si>
  <si>
    <t>観覧</t>
    <rPh sb="0" eb="2">
      <t>カンラン</t>
    </rPh>
    <phoneticPr fontId="1"/>
  </si>
  <si>
    <t>発表</t>
    <rPh sb="0" eb="2">
      <t>ハッピョウ</t>
    </rPh>
    <phoneticPr fontId="1"/>
  </si>
  <si>
    <t>合計人数</t>
    <rPh sb="0" eb="2">
      <t>ゴウケイ</t>
    </rPh>
    <rPh sb="2" eb="4">
      <t>ニンズウ</t>
    </rPh>
    <phoneticPr fontId="1"/>
  </si>
  <si>
    <t>入力するシートは①から⑦まであります。シート⑧は論文等送付で使用します。</t>
    <rPh sb="0" eb="2">
      <t>ニュウリョク</t>
    </rPh>
    <rPh sb="24" eb="26">
      <t>ロンブン</t>
    </rPh>
    <rPh sb="26" eb="27">
      <t>トウ</t>
    </rPh>
    <rPh sb="27" eb="29">
      <t>ソウフ</t>
    </rPh>
    <rPh sb="30" eb="32">
      <t>シヨウ</t>
    </rPh>
    <phoneticPr fontId="1"/>
  </si>
  <si>
    <t>※　研究抄録はポスター展示オープン部門を除く参加部門ごとに１部ずつ、またはポスター展示オープン部門のみ参加の
　　場合は１部、後日無料で配布されますが、追加で必要な場合はご記入下さい。</t>
    <rPh sb="2" eb="4">
      <t>ケンキュウ</t>
    </rPh>
    <rPh sb="4" eb="6">
      <t>ショウロク</t>
    </rPh>
    <rPh sb="11" eb="13">
      <t>テンジ</t>
    </rPh>
    <rPh sb="17" eb="19">
      <t>ブモン</t>
    </rPh>
    <rPh sb="20" eb="21">
      <t>ノゾ</t>
    </rPh>
    <rPh sb="22" eb="24">
      <t>サンカ</t>
    </rPh>
    <rPh sb="24" eb="26">
      <t>ブモン</t>
    </rPh>
    <rPh sb="30" eb="31">
      <t>ブ</t>
    </rPh>
    <rPh sb="41" eb="43">
      <t>テンジ</t>
    </rPh>
    <rPh sb="47" eb="49">
      <t>ブモン</t>
    </rPh>
    <rPh sb="51" eb="53">
      <t>サンカ</t>
    </rPh>
    <rPh sb="57" eb="59">
      <t>バアイ</t>
    </rPh>
    <rPh sb="61" eb="62">
      <t>ブ</t>
    </rPh>
    <rPh sb="63" eb="65">
      <t>ゴジツ</t>
    </rPh>
    <rPh sb="65" eb="67">
      <t>ムリョウ</t>
    </rPh>
    <rPh sb="68" eb="70">
      <t>ハイフ</t>
    </rPh>
    <rPh sb="76" eb="78">
      <t>ツイカ</t>
    </rPh>
    <rPh sb="79" eb="81">
      <t>ヒツヨウ</t>
    </rPh>
    <rPh sb="82" eb="84">
      <t>バアイ</t>
    </rPh>
    <rPh sb="86" eb="88">
      <t>キニュウ</t>
    </rPh>
    <rPh sb="88" eb="89">
      <t>クダ</t>
    </rPh>
    <phoneticPr fontId="1"/>
  </si>
  <si>
    <r>
      <t>ポスター（審査部門）申込書</t>
    </r>
    <r>
      <rPr>
        <sz val="16"/>
        <rFont val="ＭＳ ゴシック"/>
        <family val="3"/>
        <charset val="128"/>
      </rPr>
      <t/>
    </r>
    <rPh sb="5" eb="7">
      <t>シンサ</t>
    </rPh>
    <rPh sb="7" eb="9">
      <t>ブモン</t>
    </rPh>
    <rPh sb="10" eb="13">
      <t>モウシコミショ</t>
    </rPh>
    <phoneticPr fontId="1"/>
  </si>
  <si>
    <r>
      <t>ポスター（オープン部門）申込書</t>
    </r>
    <r>
      <rPr>
        <sz val="16"/>
        <rFont val="ＭＳ ゴシック"/>
        <family val="3"/>
        <charset val="128"/>
      </rPr>
      <t/>
    </r>
    <rPh sb="9" eb="11">
      <t>ブモン</t>
    </rPh>
    <rPh sb="12" eb="15">
      <t>モウシコミショ</t>
    </rPh>
    <phoneticPr fontId="1"/>
  </si>
  <si>
    <r>
      <t>⑨大会当日の連絡先（電話番号）を</t>
    </r>
    <r>
      <rPr>
        <sz val="10"/>
        <color rgb="FFFF0000"/>
        <rFont val="ＭＳ Ｐゴシック"/>
        <family val="3"/>
        <charset val="128"/>
      </rPr>
      <t>入力</t>
    </r>
    <r>
      <rPr>
        <sz val="10"/>
        <rFont val="ＭＳ Ｐゴシック"/>
        <family val="3"/>
        <charset val="128"/>
      </rPr>
      <t>→</t>
    </r>
    <rPh sb="1" eb="3">
      <t>タイカイ</t>
    </rPh>
    <rPh sb="3" eb="5">
      <t>トウジツ</t>
    </rPh>
    <rPh sb="6" eb="9">
      <t>レンラクサキ</t>
    </rPh>
    <rPh sb="10" eb="12">
      <t>デンワ</t>
    </rPh>
    <rPh sb="12" eb="14">
      <t>バンゴウ</t>
    </rPh>
    <rPh sb="16" eb="18">
      <t>ニュウリョク</t>
    </rPh>
    <phoneticPr fontId="1"/>
  </si>
  <si>
    <t>携帯電話番号を推奨。半角で入力。ハイフンあり。（例　080-0000-0000）</t>
    <rPh sb="0" eb="2">
      <t>ケイタイ</t>
    </rPh>
    <rPh sb="2" eb="4">
      <t>デンワ</t>
    </rPh>
    <rPh sb="4" eb="6">
      <t>バンゴウ</t>
    </rPh>
    <rPh sb="7" eb="9">
      <t>スイショウ</t>
    </rPh>
    <rPh sb="10" eb="12">
      <t>ハンカク</t>
    </rPh>
    <rPh sb="13" eb="15">
      <t>ニュウリョク</t>
    </rPh>
    <rPh sb="24" eb="25">
      <t>レイ</t>
    </rPh>
    <phoneticPr fontId="1"/>
  </si>
  <si>
    <t>発表</t>
    <phoneticPr fontId="1"/>
  </si>
  <si>
    <t>1日目生徒数
チェック</t>
    <rPh sb="1" eb="3">
      <t>ニチメ</t>
    </rPh>
    <rPh sb="3" eb="6">
      <t>セイトスウ</t>
    </rPh>
    <phoneticPr fontId="1"/>
  </si>
  <si>
    <t>1日目・参加生徒数振り分け</t>
    <rPh sb="1" eb="3">
      <t>ニチメ</t>
    </rPh>
    <rPh sb="4" eb="6">
      <t>サンカ</t>
    </rPh>
    <rPh sb="6" eb="8">
      <t>セイト</t>
    </rPh>
    <rPh sb="8" eb="9">
      <t>スウ</t>
    </rPh>
    <rPh sb="9" eb="10">
      <t>フ</t>
    </rPh>
    <rPh sb="11" eb="12">
      <t>ワ</t>
    </rPh>
    <phoneticPr fontId="1"/>
  </si>
  <si>
    <t>札幌東</t>
    <phoneticPr fontId="1"/>
  </si>
  <si>
    <t>誤りの無いよう、正確に入力してください。</t>
    <rPh sb="0" eb="1">
      <t>アヤマ</t>
    </rPh>
    <rPh sb="3" eb="4">
      <t>ナ</t>
    </rPh>
    <rPh sb="8" eb="10">
      <t>セイカク</t>
    </rPh>
    <rPh sb="11" eb="13">
      <t>ニュウリョク</t>
    </rPh>
    <phoneticPr fontId="1"/>
  </si>
  <si>
    <r>
      <t>⑩大会当日に使用する交通機関
   を</t>
    </r>
    <r>
      <rPr>
        <sz val="10"/>
        <color rgb="FFFF0000"/>
        <rFont val="ＭＳ Ｐゴシック"/>
        <family val="3"/>
        <charset val="128"/>
      </rPr>
      <t>選択または入力</t>
    </r>
    <r>
      <rPr>
        <sz val="10"/>
        <rFont val="ＭＳ Ｐゴシック"/>
        <family val="3"/>
        <charset val="128"/>
      </rPr>
      <t>→</t>
    </r>
    <rPh sb="1" eb="3">
      <t>タイカイ</t>
    </rPh>
    <rPh sb="3" eb="5">
      <t>トウジツ</t>
    </rPh>
    <rPh sb="6" eb="8">
      <t>シヨウ</t>
    </rPh>
    <rPh sb="10" eb="12">
      <t>コウツウ</t>
    </rPh>
    <rPh sb="12" eb="14">
      <t>キカン</t>
    </rPh>
    <rPh sb="19" eb="21">
      <t>センタク</t>
    </rPh>
    <rPh sb="24" eb="26">
      <t>ニュウリョク</t>
    </rPh>
    <phoneticPr fontId="1"/>
  </si>
  <si>
    <r>
      <t>⑪貸切バスで大会会場まで来る場合は、
　 台数を</t>
    </r>
    <r>
      <rPr>
        <sz val="10"/>
        <color rgb="FFFF0000"/>
        <rFont val="ＭＳ Ｐゴシック"/>
        <family val="3"/>
        <charset val="128"/>
      </rPr>
      <t>選択</t>
    </r>
    <r>
      <rPr>
        <sz val="10"/>
        <rFont val="ＭＳ Ｐゴシック"/>
        <family val="3"/>
        <charset val="128"/>
      </rPr>
      <t>→</t>
    </r>
    <phoneticPr fontId="1"/>
  </si>
  <si>
    <r>
      <t>その他の場合、交通手段を</t>
    </r>
    <r>
      <rPr>
        <sz val="10"/>
        <color rgb="FFFF0000"/>
        <rFont val="ＭＳ Ｐゴシック"/>
        <family val="3"/>
        <charset val="128"/>
      </rPr>
      <t>入力</t>
    </r>
    <r>
      <rPr>
        <sz val="10"/>
        <rFont val="ＭＳ Ｐゴシック"/>
        <family val="3"/>
        <charset val="128"/>
      </rPr>
      <t>→</t>
    </r>
    <rPh sb="2" eb="3">
      <t>タ</t>
    </rPh>
    <rPh sb="4" eb="6">
      <t>バアイ</t>
    </rPh>
    <rPh sb="7" eb="9">
      <t>コウツウ</t>
    </rPh>
    <rPh sb="9" eb="11">
      <t>シュダン</t>
    </rPh>
    <rPh sb="12" eb="14">
      <t>ニュウリョク</t>
    </rPh>
    <phoneticPr fontId="1"/>
  </si>
  <si>
    <t>複数の交通機関を利用する場合は、すべて入力してください。</t>
    <rPh sb="0" eb="2">
      <t>フクスウ</t>
    </rPh>
    <rPh sb="3" eb="5">
      <t>コウツウ</t>
    </rPh>
    <rPh sb="5" eb="7">
      <t>キカン</t>
    </rPh>
    <rPh sb="8" eb="10">
      <t>リヨウ</t>
    </rPh>
    <rPh sb="12" eb="14">
      <t>バアイ</t>
    </rPh>
    <phoneticPr fontId="1"/>
  </si>
  <si>
    <t>「その他」を選択した場合は、交通手段を入力してください。</t>
    <rPh sb="3" eb="4">
      <t>タ</t>
    </rPh>
    <rPh sb="6" eb="8">
      <t>センタク</t>
    </rPh>
    <rPh sb="10" eb="12">
      <t>バアイ</t>
    </rPh>
    <rPh sb="14" eb="16">
      <t>コウツウ</t>
    </rPh>
    <rPh sb="16" eb="18">
      <t>シュダン</t>
    </rPh>
    <phoneticPr fontId="1"/>
  </si>
  <si>
    <t>異なる場合は、下の欄に正しい住所を入力してください。</t>
    <rPh sb="0" eb="1">
      <t>コト</t>
    </rPh>
    <rPh sb="3" eb="5">
      <t>バアイ</t>
    </rPh>
    <rPh sb="7" eb="8">
      <t>シタ</t>
    </rPh>
    <rPh sb="9" eb="10">
      <t>ラン</t>
    </rPh>
    <rPh sb="11" eb="12">
      <t>タダ</t>
    </rPh>
    <rPh sb="14" eb="16">
      <t>ジュウショ</t>
    </rPh>
    <rPh sb="17" eb="19">
      <t>ニュウリョク</t>
    </rPh>
    <phoneticPr fontId="1"/>
  </si>
  <si>
    <t>異なる場合は、下の欄に正しい郵便番号を入力してください。</t>
    <rPh sb="0" eb="1">
      <t>コト</t>
    </rPh>
    <rPh sb="3" eb="5">
      <t>バアイ</t>
    </rPh>
    <rPh sb="7" eb="8">
      <t>シタ</t>
    </rPh>
    <rPh sb="9" eb="10">
      <t>ラン</t>
    </rPh>
    <rPh sb="11" eb="12">
      <t>タダ</t>
    </rPh>
    <rPh sb="14" eb="18">
      <t>ユウビンバンゴウ</t>
    </rPh>
    <rPh sb="19" eb="21">
      <t>ニュウリョク</t>
    </rPh>
    <phoneticPr fontId="1"/>
  </si>
  <si>
    <r>
      <t>貸切バス　同乗校名または支部名を</t>
    </r>
    <r>
      <rPr>
        <sz val="10"/>
        <color rgb="FFFF0000"/>
        <rFont val="ＭＳ Ｐゴシック"/>
        <family val="3"/>
        <charset val="128"/>
      </rPr>
      <t>入力</t>
    </r>
    <r>
      <rPr>
        <sz val="10"/>
        <rFont val="ＭＳ Ｐゴシック"/>
        <family val="3"/>
        <charset val="128"/>
      </rPr>
      <t>→</t>
    </r>
    <rPh sb="5" eb="7">
      <t>ドウジョウ</t>
    </rPh>
    <rPh sb="12" eb="14">
      <t>シブ</t>
    </rPh>
    <rPh sb="14" eb="15">
      <t>メイ</t>
    </rPh>
    <phoneticPr fontId="1"/>
  </si>
  <si>
    <t>複数校または支部単位で貸切バスを使用する場合は、同乗校名または支部名を入力してください。</t>
    <rPh sb="31" eb="33">
      <t>シブ</t>
    </rPh>
    <rPh sb="33" eb="34">
      <t>メイ</t>
    </rPh>
    <phoneticPr fontId="1"/>
  </si>
  <si>
    <t>文教大学附属</t>
    <phoneticPr fontId="1"/>
  </si>
  <si>
    <t>北海道文教大学附属高等学校</t>
    <phoneticPr fontId="1"/>
  </si>
  <si>
    <t>061-1449</t>
    <phoneticPr fontId="16"/>
  </si>
  <si>
    <t>恵庭市黄金中央5丁目207番11</t>
    <rPh sb="0" eb="3">
      <t>エニワシ</t>
    </rPh>
    <rPh sb="3" eb="5">
      <t>オウゴン</t>
    </rPh>
    <rPh sb="5" eb="7">
      <t>チュウオウ</t>
    </rPh>
    <rPh sb="8" eb="10">
      <t>チョウメ</t>
    </rPh>
    <rPh sb="13" eb="14">
      <t>バン</t>
    </rPh>
    <phoneticPr fontId="16"/>
  </si>
  <si>
    <t>旭川志峯</t>
    <phoneticPr fontId="1"/>
  </si>
  <si>
    <t>旭川志峯高等学校</t>
    <phoneticPr fontId="1"/>
  </si>
  <si>
    <t>町立</t>
    <phoneticPr fontId="5"/>
  </si>
  <si>
    <t>大空</t>
    <phoneticPr fontId="1"/>
  </si>
  <si>
    <t>北海道大空高等学校</t>
    <phoneticPr fontId="1"/>
  </si>
  <si>
    <t>099-3211</t>
    <phoneticPr fontId="1"/>
  </si>
  <si>
    <t>網走郡大空町東藻琴79</t>
    <phoneticPr fontId="1"/>
  </si>
  <si>
    <t>伊達開来</t>
    <rPh sb="0" eb="2">
      <t>ダテ</t>
    </rPh>
    <rPh sb="2" eb="3">
      <t>カイ</t>
    </rPh>
    <rPh sb="3" eb="4">
      <t>ライ</t>
    </rPh>
    <phoneticPr fontId="5"/>
  </si>
  <si>
    <t>北海道伊達開来高等学校</t>
    <phoneticPr fontId="1"/>
  </si>
  <si>
    <t>北海道函館西高等学校</t>
    <rPh sb="0" eb="3">
      <t>ホッカイドウ</t>
    </rPh>
    <rPh sb="3" eb="5">
      <t>ハコダテ</t>
    </rPh>
    <rPh sb="5" eb="6">
      <t>ニシ</t>
    </rPh>
    <rPh sb="6" eb="8">
      <t>コウトウ</t>
    </rPh>
    <rPh sb="8" eb="10">
      <t>ガッコウ</t>
    </rPh>
    <phoneticPr fontId="1"/>
  </si>
  <si>
    <t>理科部</t>
    <rPh sb="0" eb="2">
      <t>リカ</t>
    </rPh>
    <rPh sb="2" eb="3">
      <t>ブ</t>
    </rPh>
    <phoneticPr fontId="1"/>
  </si>
  <si>
    <t>交通機関</t>
    <rPh sb="0" eb="2">
      <t>コウツウ</t>
    </rPh>
    <rPh sb="2" eb="4">
      <t>キカン</t>
    </rPh>
    <phoneticPr fontId="1"/>
  </si>
  <si>
    <t>バス台数</t>
    <rPh sb="2" eb="4">
      <t>ダイスウ</t>
    </rPh>
    <phoneticPr fontId="1"/>
  </si>
  <si>
    <t>同乗校・支部</t>
    <rPh sb="0" eb="2">
      <t>ドウジョウ</t>
    </rPh>
    <rPh sb="2" eb="3">
      <t>コウ</t>
    </rPh>
    <rPh sb="4" eb="6">
      <t>シブ</t>
    </rPh>
    <phoneticPr fontId="1"/>
  </si>
  <si>
    <t>電源の
使用希望</t>
    <rPh sb="0" eb="2">
      <t>デンゲン</t>
    </rPh>
    <rPh sb="4" eb="6">
      <t>シヨウ</t>
    </rPh>
    <rPh sb="6" eb="8">
      <t>キボウ</t>
    </rPh>
    <phoneticPr fontId="1"/>
  </si>
  <si>
    <t>展示用机の
使用希望</t>
    <rPh sb="6" eb="8">
      <t>シヨウ</t>
    </rPh>
    <rPh sb="8" eb="10">
      <t>キボウ</t>
    </rPh>
    <phoneticPr fontId="1"/>
  </si>
  <si>
    <t>例：1001苫小牧東高校科学探究部</t>
    <rPh sb="0" eb="1">
      <t>レイ</t>
    </rPh>
    <rPh sb="6" eb="9">
      <t>トマコマイ</t>
    </rPh>
    <rPh sb="9" eb="10">
      <t>ヒガシ</t>
    </rPh>
    <rPh sb="10" eb="12">
      <t>コウコウ</t>
    </rPh>
    <rPh sb="12" eb="14">
      <t>カガク</t>
    </rPh>
    <rPh sb="14" eb="16">
      <t>タンキュウ</t>
    </rPh>
    <rPh sb="16" eb="17">
      <t>ブ</t>
    </rPh>
    <phoneticPr fontId="1"/>
  </si>
  <si>
    <t>※　入金する際の依頼人名は、学校名、部活動名が判別できるようできるだけ省略した形でお願いします。</t>
    <rPh sb="2" eb="4">
      <t>ニュウキン</t>
    </rPh>
    <rPh sb="6" eb="7">
      <t>サイ</t>
    </rPh>
    <rPh sb="8" eb="11">
      <t>イライニン</t>
    </rPh>
    <rPh sb="11" eb="12">
      <t>メイ</t>
    </rPh>
    <rPh sb="14" eb="17">
      <t>ガッコウメイ</t>
    </rPh>
    <rPh sb="18" eb="21">
      <t>ブカツドウ</t>
    </rPh>
    <rPh sb="21" eb="22">
      <t>メイ</t>
    </rPh>
    <rPh sb="23" eb="25">
      <t>ハンベツ</t>
    </rPh>
    <rPh sb="35" eb="37">
      <t>ショウリャク</t>
    </rPh>
    <rPh sb="39" eb="40">
      <t>カタチ</t>
    </rPh>
    <rPh sb="42" eb="43">
      <t>ネガ</t>
    </rPh>
    <phoneticPr fontId="1"/>
  </si>
  <si>
    <r>
      <t>「山田　太郎」のように、</t>
    </r>
    <r>
      <rPr>
        <sz val="10"/>
        <color rgb="FFFF0000"/>
        <rFont val="ＭＳ Ｐゴシック"/>
        <family val="3"/>
        <charset val="128"/>
      </rPr>
      <t>姓と名の間に全角スペース１文字</t>
    </r>
    <r>
      <rPr>
        <sz val="10"/>
        <rFont val="ＭＳ Ｐゴシック"/>
        <family val="3"/>
        <charset val="128"/>
      </rPr>
      <t>入れてください。</t>
    </r>
    <rPh sb="1" eb="3">
      <t>ヤマダ</t>
    </rPh>
    <phoneticPr fontId="1"/>
  </si>
  <si>
    <t>北海　太郎</t>
    <rPh sb="0" eb="2">
      <t>ホッカイ</t>
    </rPh>
    <rPh sb="3" eb="5">
      <t>タロウ</t>
    </rPh>
    <phoneticPr fontId="1"/>
  </si>
  <si>
    <t>例）北海　花子</t>
    <rPh sb="0" eb="1">
      <t>レイ</t>
    </rPh>
    <rPh sb="2" eb="4">
      <t>ホッカイ</t>
    </rPh>
    <rPh sb="5" eb="6">
      <t>ハナ</t>
    </rPh>
    <rPh sb="6" eb="7">
      <t>サカエコ</t>
    </rPh>
    <phoneticPr fontId="1"/>
  </si>
  <si>
    <t>ホッカイ　タロウ</t>
    <phoneticPr fontId="1"/>
  </si>
  <si>
    <t>ホッカイ　ハナコ</t>
    <phoneticPr fontId="1"/>
  </si>
  <si>
    <t>北海　道子</t>
    <rPh sb="0" eb="1">
      <t>ホッカイ</t>
    </rPh>
    <rPh sb="2" eb="4">
      <t>ミチコ</t>
    </rPh>
    <phoneticPr fontId="1"/>
  </si>
  <si>
    <t>※　入金する際の依頼人名は、学校名、部活動名が判別できるようできるだけ省略した形でお願いします。</t>
    <phoneticPr fontId="1"/>
  </si>
  <si>
    <t>北海道函館市豊川町21-9</t>
    <phoneticPr fontId="16"/>
  </si>
  <si>
    <t>040-0065</t>
    <phoneticPr fontId="16"/>
  </si>
  <si>
    <t>札幌市手稲区前田7条15丁目4-2</t>
    <phoneticPr fontId="16"/>
  </si>
  <si>
    <t>006－0817</t>
    <phoneticPr fontId="16"/>
  </si>
  <si>
    <t>稚内信用金庫</t>
    <rPh sb="0" eb="6">
      <t>ワッカナイシンヨウキンコ</t>
    </rPh>
    <phoneticPr fontId="1"/>
  </si>
  <si>
    <t>東支店</t>
    <rPh sb="0" eb="3">
      <t>ヒガシシテン</t>
    </rPh>
    <phoneticPr fontId="1"/>
  </si>
  <si>
    <t>1192762</t>
    <phoneticPr fontId="1"/>
  </si>
  <si>
    <t>稚内高校理科全道当番校　代表　小林洋介</t>
    <rPh sb="0" eb="11">
      <t>ワッカナイコウコウリカゼンドウトウバンコウ</t>
    </rPh>
    <rPh sb="12" eb="14">
      <t>ダイヒョウ</t>
    </rPh>
    <rPh sb="15" eb="17">
      <t>コバヤシ</t>
    </rPh>
    <rPh sb="17" eb="19">
      <t>ヨウスケ</t>
    </rPh>
    <phoneticPr fontId="1"/>
  </si>
  <si>
    <t>ワッカナイコウコウリカゼンドウトウバンコウ ダイヒョウ コバヤシヨウスケ</t>
    <rPh sb="0" eb="36">
      <t>ワッカナイコウコウリカゼンドウトウバンコウダイヒョウコバヤシヨウスケ</t>
    </rPh>
    <phoneticPr fontId="1"/>
  </si>
  <si>
    <t>1021</t>
    <phoneticPr fontId="1"/>
  </si>
  <si>
    <t>004</t>
    <phoneticPr fontId="1"/>
  </si>
  <si>
    <t>●送付先情報</t>
    <rPh sb="1" eb="3">
      <t>ソウフ</t>
    </rPh>
    <rPh sb="3" eb="4">
      <t>サキ</t>
    </rPh>
    <rPh sb="4" eb="6">
      <t>ジョウホウ</t>
    </rPh>
    <phoneticPr fontId="1"/>
  </si>
  <si>
    <t>メールアドレス</t>
    <phoneticPr fontId="1"/>
  </si>
  <si>
    <t>宛先</t>
    <rPh sb="0" eb="2">
      <t>アテサキ</t>
    </rPh>
    <phoneticPr fontId="1"/>
  </si>
  <si>
    <t>25rika.wakkanai@gmail.com</t>
    <phoneticPr fontId="1"/>
  </si>
  <si>
    <t>当番校事務局(稚内高校 増井達信)</t>
    <phoneticPr fontId="1"/>
  </si>
  <si>
    <t>日付</t>
    <rPh sb="0" eb="2">
      <t>ヒヅケ</t>
    </rPh>
    <phoneticPr fontId="1"/>
  </si>
  <si>
    <t>時刻</t>
    <rPh sb="0" eb="2">
      <t>ジコク</t>
    </rPh>
    <phoneticPr fontId="1"/>
  </si>
  <si>
    <t>江別（定）</t>
    <rPh sb="0" eb="2">
      <t>エベツ</t>
    </rPh>
    <rPh sb="3" eb="4">
      <t>サダム</t>
    </rPh>
    <phoneticPr fontId="1"/>
  </si>
  <si>
    <t>星槎国際北広島</t>
    <rPh sb="4" eb="7">
      <t>キタヒロシマ</t>
    </rPh>
    <phoneticPr fontId="1"/>
  </si>
  <si>
    <t>函館工業（定）</t>
    <rPh sb="0" eb="4">
      <t>ハコダテコウギョウ</t>
    </rPh>
    <rPh sb="5" eb="6">
      <t>サダム</t>
    </rPh>
    <phoneticPr fontId="1"/>
  </si>
  <si>
    <t>置戸</t>
    <rPh sb="0" eb="1">
      <t>オ</t>
    </rPh>
    <rPh sb="1" eb="2">
      <t>ト</t>
    </rPh>
    <phoneticPr fontId="1"/>
  </si>
  <si>
    <t>星槎国際帯広</t>
    <rPh sb="4" eb="6">
      <t>オビヒロ</t>
    </rPh>
    <phoneticPr fontId="1"/>
  </si>
  <si>
    <t>帯広柏葉（定）</t>
    <rPh sb="0" eb="2">
      <t>オビヒロ</t>
    </rPh>
    <rPh sb="2" eb="4">
      <t>カシワバ</t>
    </rPh>
    <rPh sb="5" eb="6">
      <t>サダム</t>
    </rPh>
    <phoneticPr fontId="1"/>
  </si>
  <si>
    <t>067-8564</t>
    <phoneticPr fontId="1"/>
  </si>
  <si>
    <t>北海道江別市上江別４４４番地の１</t>
    <phoneticPr fontId="1"/>
  </si>
  <si>
    <t>北海道北広島市中の沢１４９</t>
    <phoneticPr fontId="1"/>
  </si>
  <si>
    <t>星槎国際高等学校北広島学習センター</t>
    <rPh sb="0" eb="8">
      <t>セイサコクサイコウトウガッコウ</t>
    </rPh>
    <rPh sb="8" eb="13">
      <t>キタヒロシマガクシュウ</t>
    </rPh>
    <phoneticPr fontId="1"/>
  </si>
  <si>
    <t>星槎国際高等学校帯広学習センター</t>
    <rPh sb="0" eb="8">
      <t>セイサコクサイコウトウガッコウ</t>
    </rPh>
    <rPh sb="8" eb="10">
      <t>オビヒロ</t>
    </rPh>
    <rPh sb="10" eb="12">
      <t>ガクシュウ</t>
    </rPh>
    <phoneticPr fontId="1"/>
  </si>
  <si>
    <t>080-0015</t>
    <phoneticPr fontId="1"/>
  </si>
  <si>
    <t>北海道帯広市西5条南10丁目37番地</t>
    <phoneticPr fontId="1"/>
  </si>
  <si>
    <t>とわの森三愛（通）</t>
    <rPh sb="3" eb="6">
      <t>モリサンアイ</t>
    </rPh>
    <rPh sb="7" eb="8">
      <t>ツウ</t>
    </rPh>
    <phoneticPr fontId="1"/>
  </si>
  <si>
    <t>酪農学園大学附属とわの森三愛高等学校（通信制課程）</t>
    <rPh sb="11" eb="18">
      <t>モリサンアイコウトウガッコウ</t>
    </rPh>
    <rPh sb="19" eb="22">
      <t>ツウシンセイ</t>
    </rPh>
    <rPh sb="22" eb="24">
      <t>カテイ</t>
    </rPh>
    <phoneticPr fontId="1"/>
  </si>
  <si>
    <t>北海道江別市文京台緑町５６９</t>
    <phoneticPr fontId="1"/>
  </si>
  <si>
    <t>041-0844</t>
    <phoneticPr fontId="1"/>
  </si>
  <si>
    <t>北海道函館市川原町5番13号</t>
    <phoneticPr fontId="1"/>
  </si>
  <si>
    <t>北海道函館工業高等学校（定時制課程）</t>
    <rPh sb="12" eb="17">
      <t>テイジセイカテイ</t>
    </rPh>
    <phoneticPr fontId="1"/>
  </si>
  <si>
    <t>北海道江別高等学校（定時制課程）</t>
    <rPh sb="10" eb="13">
      <t>テイジセイ</t>
    </rPh>
    <rPh sb="13" eb="15">
      <t>カテイ</t>
    </rPh>
    <phoneticPr fontId="1"/>
  </si>
  <si>
    <t>北海道置戸高等学校</t>
    <phoneticPr fontId="1"/>
  </si>
  <si>
    <t>099-1100</t>
    <phoneticPr fontId="1"/>
  </si>
  <si>
    <t>北海道帯広柏葉高等学校（定時制課程）</t>
    <rPh sb="12" eb="17">
      <t>テイジセイカテイ</t>
    </rPh>
    <phoneticPr fontId="1"/>
  </si>
  <si>
    <t>080-8503</t>
    <phoneticPr fontId="1"/>
  </si>
  <si>
    <t>北海道帯広市東5条南1丁目1番地</t>
    <phoneticPr fontId="1"/>
  </si>
  <si>
    <t>送付された一覧に記載されている学校番号を半角で入力してください。</t>
    <rPh sb="0" eb="2">
      <t>ソウフ</t>
    </rPh>
    <rPh sb="5" eb="7">
      <t>イチラン</t>
    </rPh>
    <rPh sb="8" eb="10">
      <t>キサイ</t>
    </rPh>
    <rPh sb="15" eb="17">
      <t>ガッコウ</t>
    </rPh>
    <rPh sb="17" eb="19">
      <t>バンゴウ</t>
    </rPh>
    <rPh sb="20" eb="22">
      <t>ハンカク</t>
    </rPh>
    <rPh sb="23" eb="25">
      <t>ニュウリョク</t>
    </rPh>
    <phoneticPr fontId="1"/>
  </si>
  <si>
    <t>大会名</t>
    <rPh sb="0" eb="3">
      <t>タイカイメイ</t>
    </rPh>
    <phoneticPr fontId="1"/>
  </si>
  <si>
    <t>年度</t>
    <rPh sb="0" eb="2">
      <t>ネンド</t>
    </rPh>
    <phoneticPr fontId="1"/>
  </si>
  <si>
    <t>当番校</t>
    <rPh sb="0" eb="3">
      <t>トウバンコウ</t>
    </rPh>
    <phoneticPr fontId="1"/>
  </si>
  <si>
    <t>代表教諭</t>
    <rPh sb="0" eb="4">
      <t>ダイヒョウキョウユ</t>
    </rPh>
    <phoneticPr fontId="1"/>
  </si>
  <si>
    <t>北海道高等学校文化連盟第６４回全道高等学校理科研究発表大会</t>
    <rPh sb="0" eb="3">
      <t>ホッカイドウ</t>
    </rPh>
    <rPh sb="3" eb="5">
      <t>コウトウ</t>
    </rPh>
    <rPh sb="5" eb="7">
      <t>ガッコウ</t>
    </rPh>
    <rPh sb="7" eb="9">
      <t>ブンカ</t>
    </rPh>
    <rPh sb="9" eb="11">
      <t>レンメイ</t>
    </rPh>
    <rPh sb="11" eb="12">
      <t>ダイ</t>
    </rPh>
    <rPh sb="14" eb="15">
      <t>カイ</t>
    </rPh>
    <rPh sb="15" eb="17">
      <t>ゼンドウ</t>
    </rPh>
    <rPh sb="17" eb="19">
      <t>コウトウ</t>
    </rPh>
    <rPh sb="19" eb="21">
      <t>ガッコウ</t>
    </rPh>
    <rPh sb="21" eb="23">
      <t>リカ</t>
    </rPh>
    <rPh sb="23" eb="25">
      <t>ケンキュウ</t>
    </rPh>
    <rPh sb="25" eb="27">
      <t>ハッピョウ</t>
    </rPh>
    <rPh sb="27" eb="29">
      <t>タイカイ</t>
    </rPh>
    <phoneticPr fontId="1"/>
  </si>
  <si>
    <t>令和７年</t>
    <rPh sb="0" eb="2">
      <t>レイワ</t>
    </rPh>
    <rPh sb="3" eb="4">
      <t>ネン</t>
    </rPh>
    <phoneticPr fontId="1"/>
  </si>
  <si>
    <t>北海道稚内高等学校</t>
    <rPh sb="0" eb="9">
      <t>ホッカイドウワッカナイコウトウガッコウ</t>
    </rPh>
    <phoneticPr fontId="1"/>
  </si>
  <si>
    <t>増井　達信</t>
    <phoneticPr fontId="1"/>
  </si>
  <si>
    <t>●大会情報（領収書に使用）</t>
    <rPh sb="1" eb="3">
      <t>タイカイ</t>
    </rPh>
    <rPh sb="3" eb="5">
      <t>ジョウホウ</t>
    </rPh>
    <rPh sb="6" eb="9">
      <t>リョウシュウショ</t>
    </rPh>
    <rPh sb="10" eb="12">
      <t>シヨウ</t>
    </rPh>
    <phoneticPr fontId="1"/>
  </si>
  <si>
    <t>北海道常呂郡置戸町字置戸２５６−８</t>
    <rPh sb="9" eb="10">
      <t>アザ</t>
    </rPh>
    <phoneticPr fontId="1"/>
  </si>
  <si>
    <t>061-1196</t>
    <phoneticPr fontId="1"/>
  </si>
  <si>
    <t>069-8533</t>
    <phoneticPr fontId="1"/>
  </si>
  <si>
    <t>単独または複数校で貸切バスを使用する場合は、使用する全台数を入力してください。</t>
    <rPh sb="0" eb="2">
      <t>タンドク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</si>
</sst>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5" formatCode="&quot;¥&quot;#,##0;&quot;¥&quot;\-#,##0"/>
    <numFmt numFmtId="176" formatCode="0_);[Red]\(0\)"/>
    <numFmt numFmtId="177" formatCode="&quot;¥&quot;#,##0_);[Red]\(&quot;¥&quot;#,##0\)"/>
    <numFmt numFmtId="178" formatCode="aaa"/>
    <numFmt numFmtId="179" formatCode="m&quot;月&quot;d&quot;日&quot;;@"/>
    <numFmt numFmtId="180" formatCode="[$¥-411]#,##0_);[Red]\([$¥-411]#,##0\)"/>
    <numFmt numFmtId="181" formatCode="[$-F800]dddd\,\ mmmm\ dd\,\ yyyy"/>
    <numFmt numFmtId="182" formatCode="[$-411]ggge&quot;年&quot;m&quot;月&quot;d&quot;日&quot;\(aaa\);@"/>
    <numFmt numFmtId="183" formatCode="h:mm;@"/>
  </numFmts>
  <fonts count="59">
    <font>
      <sz val="11"/>
      <name val="ＭＳ Ｐゴシック"/>
      <family val="3"/>
      <charset val="128"/>
    </font>
    <font>
      <sz val="6"/>
      <name val="ＭＳ Ｐゴシック"/>
      <family val="3"/>
      <charset val="128"/>
    </font>
    <font>
      <sz val="9"/>
      <color indexed="81"/>
      <name val="ＭＳ Ｐゴシック"/>
      <family val="3"/>
      <charset val="128"/>
    </font>
    <font>
      <b/>
      <sz val="9"/>
      <color indexed="81"/>
      <name val="ＭＳ Ｐゴシック"/>
      <family val="3"/>
      <charset val="128"/>
    </font>
    <font>
      <b/>
      <sz val="12"/>
      <color indexed="81"/>
      <name val="ＭＳ Ｐゴシック"/>
      <family val="3"/>
      <charset val="128"/>
    </font>
    <font>
      <sz val="24"/>
      <name val="ＭＳ ゴシック"/>
      <family val="3"/>
      <charset val="128"/>
    </font>
    <font>
      <sz val="11"/>
      <name val="ＭＳ ゴシック"/>
      <family val="3"/>
      <charset val="128"/>
    </font>
    <font>
      <sz val="12"/>
      <name val="ＭＳ ゴシック"/>
      <family val="3"/>
      <charset val="128"/>
    </font>
    <font>
      <sz val="16"/>
      <name val="ＭＳ ゴシック"/>
      <family val="3"/>
      <charset val="128"/>
    </font>
    <font>
      <sz val="14"/>
      <name val="ＭＳ ゴシック"/>
      <family val="3"/>
      <charset val="128"/>
    </font>
    <font>
      <sz val="9"/>
      <name val="ＭＳ ゴシック"/>
      <family val="3"/>
      <charset val="128"/>
    </font>
    <font>
      <sz val="10"/>
      <name val="ＭＳ ゴシック"/>
      <family val="3"/>
      <charset val="128"/>
    </font>
    <font>
      <b/>
      <sz val="12"/>
      <name val="ＭＳ ゴシック"/>
      <family val="3"/>
      <charset val="128"/>
    </font>
    <font>
      <b/>
      <sz val="11"/>
      <name val="ＭＳ ゴシック"/>
      <family val="3"/>
      <charset val="128"/>
    </font>
    <font>
      <b/>
      <sz val="20"/>
      <name val="ＭＳ ゴシック"/>
      <family val="3"/>
      <charset val="128"/>
    </font>
    <font>
      <b/>
      <sz val="11"/>
      <color indexed="81"/>
      <name val="MS P ゴシック"/>
      <family val="3"/>
      <charset val="128"/>
    </font>
    <font>
      <sz val="6"/>
      <name val="ＭＳ Ｐゴシック"/>
      <family val="2"/>
      <charset val="128"/>
      <scheme val="minor"/>
    </font>
    <font>
      <sz val="10"/>
      <name val="ＭＳ Ｐゴシック"/>
      <family val="3"/>
      <charset val="128"/>
    </font>
    <font>
      <b/>
      <sz val="9"/>
      <color indexed="81"/>
      <name val="MS P ゴシック"/>
      <family val="3"/>
      <charset val="128"/>
    </font>
    <font>
      <b/>
      <sz val="11"/>
      <color indexed="81"/>
      <name val="ＭＳ Ｐゴシック"/>
      <family val="3"/>
      <charset val="128"/>
      <scheme val="major"/>
    </font>
    <font>
      <sz val="9"/>
      <color indexed="81"/>
      <name val="MS P ゴシック"/>
      <family val="3"/>
      <charset val="128"/>
    </font>
    <font>
      <sz val="11"/>
      <color theme="1"/>
      <name val="ＭＳ Ｐゴシック"/>
      <family val="3"/>
      <charset val="128"/>
      <scheme val="minor"/>
    </font>
    <font>
      <sz val="11"/>
      <name val="ＭＳ Ｐゴシック"/>
      <family val="3"/>
      <charset val="128"/>
    </font>
    <font>
      <sz val="10"/>
      <color rgb="FFFF0000"/>
      <name val="ＭＳ Ｐゴシック"/>
      <family val="3"/>
      <charset val="128"/>
    </font>
    <font>
      <sz val="11"/>
      <color rgb="FFFF0000"/>
      <name val="ＭＳ Ｐゴシック"/>
      <family val="3"/>
      <charset val="128"/>
    </font>
    <font>
      <b/>
      <sz val="12"/>
      <color indexed="81"/>
      <name val="MS P ゴシック"/>
      <family val="3"/>
      <charset val="128"/>
    </font>
    <font>
      <sz val="11"/>
      <color theme="0"/>
      <name val="ＭＳ ゴシック"/>
      <family val="3"/>
      <charset val="128"/>
    </font>
    <font>
      <b/>
      <sz val="14"/>
      <name val="ＭＳ ゴシック"/>
      <family val="3"/>
      <charset val="128"/>
    </font>
    <font>
      <b/>
      <sz val="16"/>
      <name val="ＭＳ ゴシック"/>
      <family val="3"/>
      <charset val="128"/>
    </font>
    <font>
      <b/>
      <sz val="18"/>
      <name val="ＭＳ ゴシック"/>
      <family val="3"/>
      <charset val="128"/>
    </font>
    <font>
      <b/>
      <sz val="28"/>
      <name val="ＭＳ ゴシック"/>
      <family val="3"/>
      <charset val="128"/>
    </font>
    <font>
      <b/>
      <sz val="48"/>
      <name val="ＭＳ ゴシック"/>
      <family val="3"/>
      <charset val="128"/>
    </font>
    <font>
      <sz val="16"/>
      <name val="ＭＳ Ｐゴシック"/>
      <family val="3"/>
      <charset val="128"/>
    </font>
    <font>
      <sz val="22"/>
      <name val="ＭＳ Ｐゴシック"/>
      <family val="3"/>
      <charset val="128"/>
    </font>
    <font>
      <sz val="18"/>
      <name val="ＭＳ Ｐゴシック"/>
      <family val="3"/>
      <charset val="128"/>
    </font>
    <font>
      <sz val="28"/>
      <name val="ＭＳ Ｐゴシック"/>
      <family val="3"/>
      <charset val="128"/>
    </font>
    <font>
      <sz val="11"/>
      <color rgb="FFFF0000"/>
      <name val="ＭＳ ゴシック"/>
      <family val="3"/>
      <charset val="128"/>
    </font>
    <font>
      <sz val="48"/>
      <color theme="0"/>
      <name val="ＭＳ ゴシック"/>
      <family val="3"/>
      <charset val="128"/>
    </font>
    <font>
      <u/>
      <sz val="11"/>
      <color theme="10"/>
      <name val="ＭＳ Ｐゴシック"/>
      <family val="3"/>
      <charset val="128"/>
    </font>
    <font>
      <b/>
      <sz val="11"/>
      <color rgb="FFFF0000"/>
      <name val="ＭＳ ゴシック"/>
      <family val="3"/>
      <charset val="128"/>
    </font>
    <font>
      <sz val="16"/>
      <color rgb="FFFF0000"/>
      <name val="ＭＳ ゴシック"/>
      <family val="3"/>
      <charset val="128"/>
    </font>
    <font>
      <b/>
      <sz val="12"/>
      <color rgb="FFFF0000"/>
      <name val="ＭＳ ゴシック"/>
      <family val="3"/>
      <charset val="128"/>
    </font>
    <font>
      <b/>
      <sz val="14"/>
      <color rgb="FFFF0000"/>
      <name val="ＭＳ ゴシック"/>
      <family val="3"/>
      <charset val="128"/>
    </font>
    <font>
      <sz val="14"/>
      <color rgb="FFFF0000"/>
      <name val="ＭＳ Ｐゴシック"/>
      <family val="3"/>
      <charset val="128"/>
    </font>
    <font>
      <sz val="10"/>
      <color theme="1"/>
      <name val="ＭＳ Ｐゴシック"/>
      <family val="3"/>
      <charset val="128"/>
    </font>
    <font>
      <b/>
      <sz val="11"/>
      <color rgb="FFFF0000"/>
      <name val="ＭＳ Ｐゴシック"/>
      <family val="3"/>
      <charset val="128"/>
    </font>
    <font>
      <sz val="11"/>
      <color theme="1"/>
      <name val="ＭＳ ゴシック"/>
      <family val="3"/>
      <charset val="128"/>
    </font>
    <font>
      <sz val="18"/>
      <name val="ＭＳ ゴシック"/>
      <family val="3"/>
      <charset val="128"/>
    </font>
    <font>
      <sz val="20"/>
      <name val="ＭＳ ゴシック"/>
      <family val="3"/>
      <charset val="128"/>
    </font>
    <font>
      <sz val="16"/>
      <color rgb="FFFF0000"/>
      <name val="ＭＳ Ｐゴシック"/>
      <family val="3"/>
      <charset val="128"/>
    </font>
    <font>
      <sz val="12"/>
      <color rgb="FFFF0000"/>
      <name val="ＭＳ Ｐゴシック"/>
      <family val="3"/>
      <charset val="128"/>
    </font>
    <font>
      <sz val="10"/>
      <color theme="1"/>
      <name val="ＭＳ ゴシック"/>
      <family val="3"/>
      <charset val="128"/>
    </font>
    <font>
      <sz val="14"/>
      <color rgb="FFFF0000"/>
      <name val="ＭＳ ゴシック"/>
      <family val="3"/>
      <charset val="128"/>
    </font>
    <font>
      <b/>
      <sz val="16"/>
      <color rgb="FFFF0000"/>
      <name val="ＭＳ ゴシック"/>
      <family val="3"/>
      <charset val="128"/>
    </font>
    <font>
      <b/>
      <sz val="10"/>
      <color indexed="81"/>
      <name val="MS P ゴシック"/>
      <family val="3"/>
      <charset val="128"/>
    </font>
    <font>
      <u/>
      <sz val="11"/>
      <name val="ＭＳ Ｐゴシック"/>
      <family val="3"/>
      <charset val="128"/>
    </font>
    <font>
      <sz val="12"/>
      <color rgb="FFFF0000"/>
      <name val="HG創英角ｺﾞｼｯｸUB"/>
      <family val="3"/>
      <charset val="128"/>
    </font>
    <font>
      <b/>
      <sz val="11"/>
      <color indexed="81"/>
      <name val="ＭＳ Ｐゴシック"/>
      <family val="3"/>
      <charset val="128"/>
    </font>
    <font>
      <sz val="11"/>
      <name val="ＭＳ Ｐゴシック"/>
      <family val="3"/>
      <charset val="128"/>
      <scheme val="minor"/>
    </font>
  </fonts>
  <fills count="11">
    <fill>
      <patternFill patternType="none"/>
    </fill>
    <fill>
      <patternFill patternType="gray125"/>
    </fill>
    <fill>
      <patternFill patternType="solid">
        <fgColor indexed="47"/>
        <bgColor indexed="64"/>
      </patternFill>
    </fill>
    <fill>
      <patternFill patternType="solid">
        <fgColor indexed="43"/>
        <bgColor indexed="64"/>
      </patternFill>
    </fill>
    <fill>
      <patternFill patternType="solid">
        <fgColor rgb="FFFFFF00"/>
        <bgColor indexed="64"/>
      </patternFill>
    </fill>
    <fill>
      <patternFill patternType="solid">
        <fgColor rgb="FFFFFF99"/>
        <bgColor indexed="64"/>
      </patternFill>
    </fill>
    <fill>
      <patternFill patternType="solid">
        <fgColor theme="0" tint="-0.14999847407452621"/>
        <bgColor indexed="64"/>
      </patternFill>
    </fill>
    <fill>
      <patternFill patternType="solid">
        <fgColor theme="0" tint="-0.249977111117893"/>
        <bgColor indexed="64"/>
      </patternFill>
    </fill>
    <fill>
      <patternFill patternType="gray0625"/>
    </fill>
    <fill>
      <patternFill patternType="solid">
        <fgColor theme="1"/>
        <bgColor indexed="64"/>
      </patternFill>
    </fill>
    <fill>
      <patternFill patternType="solid">
        <fgColor theme="0"/>
        <bgColor indexed="64"/>
      </patternFill>
    </fill>
  </fills>
  <borders count="8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right style="thin">
        <color indexed="64"/>
      </right>
      <top/>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style="medium">
        <color indexed="64"/>
      </top>
      <bottom style="medium">
        <color indexed="64"/>
      </bottom>
      <diagonal/>
    </border>
    <border>
      <left/>
      <right/>
      <top/>
      <bottom style="double">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style="double">
        <color auto="1"/>
      </right>
      <top/>
      <bottom style="double">
        <color auto="1"/>
      </bottom>
      <diagonal/>
    </border>
    <border>
      <left style="thin">
        <color indexed="64"/>
      </left>
      <right style="thin">
        <color indexed="64"/>
      </right>
      <top style="medium">
        <color indexed="64"/>
      </top>
      <bottom/>
      <diagonal/>
    </border>
    <border>
      <left/>
      <right/>
      <top style="medium">
        <color indexed="64"/>
      </top>
      <bottom/>
      <diagonal/>
    </border>
    <border>
      <left style="medium">
        <color indexed="64"/>
      </left>
      <right/>
      <top style="medium">
        <color indexed="64"/>
      </top>
      <bottom style="thin">
        <color indexed="64"/>
      </bottom>
      <diagonal/>
    </border>
    <border>
      <left style="medium">
        <color indexed="64"/>
      </left>
      <right style="thin">
        <color indexed="64"/>
      </right>
      <top style="thick">
        <color indexed="64"/>
      </top>
      <bottom style="medium">
        <color indexed="64"/>
      </bottom>
      <diagonal/>
    </border>
    <border>
      <left style="thin">
        <color indexed="64"/>
      </left>
      <right style="thin">
        <color indexed="64"/>
      </right>
      <top style="thick">
        <color indexed="64"/>
      </top>
      <bottom style="medium">
        <color indexed="64"/>
      </bottom>
      <diagonal/>
    </border>
    <border>
      <left style="medium">
        <color indexed="64"/>
      </left>
      <right/>
      <top style="thin">
        <color indexed="64"/>
      </top>
      <bottom style="medium">
        <color indexed="64"/>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style="medium">
        <color indexed="64"/>
      </right>
      <top/>
      <bottom/>
      <diagonal/>
    </border>
  </borders>
  <cellStyleXfs count="3">
    <xf numFmtId="0" fontId="0" fillId="0" borderId="0">
      <alignment vertical="center"/>
    </xf>
    <xf numFmtId="38" fontId="22" fillId="0" borderId="0" applyFont="0" applyFill="0" applyBorder="0" applyAlignment="0" applyProtection="0">
      <alignment vertical="center"/>
    </xf>
    <xf numFmtId="0" fontId="38" fillId="0" borderId="0" applyNumberFormat="0" applyFill="0" applyBorder="0" applyAlignment="0" applyProtection="0">
      <alignment vertical="center"/>
    </xf>
  </cellStyleXfs>
  <cellXfs count="434">
    <xf numFmtId="0" fontId="0" fillId="0" borderId="0" xfId="0">
      <alignment vertical="center"/>
    </xf>
    <xf numFmtId="0" fontId="6" fillId="0" borderId="1" xfId="0" applyFont="1" applyBorder="1">
      <alignment vertical="center"/>
    </xf>
    <xf numFmtId="0" fontId="0" fillId="0" borderId="1" xfId="0" applyBorder="1">
      <alignment vertical="center"/>
    </xf>
    <xf numFmtId="0" fontId="21" fillId="0" borderId="1" xfId="0" applyFont="1" applyBorder="1">
      <alignment vertical="center"/>
    </xf>
    <xf numFmtId="0" fontId="13" fillId="3" borderId="35" xfId="0" applyFont="1" applyFill="1" applyBorder="1" applyAlignment="1" applyProtection="1">
      <alignment horizontal="center" vertical="center" shrinkToFit="1"/>
      <protection locked="0"/>
    </xf>
    <xf numFmtId="0" fontId="13" fillId="3" borderId="36" xfId="0" applyFont="1" applyFill="1" applyBorder="1" applyAlignment="1" applyProtection="1">
      <alignment horizontal="center" vertical="center" shrinkToFit="1"/>
      <protection locked="0"/>
    </xf>
    <xf numFmtId="0" fontId="13" fillId="3" borderId="5" xfId="0" applyFont="1" applyFill="1" applyBorder="1" applyAlignment="1" applyProtection="1">
      <alignment horizontal="center" vertical="center" shrinkToFit="1"/>
      <protection locked="0"/>
    </xf>
    <xf numFmtId="0" fontId="13" fillId="3" borderId="40" xfId="0" applyFont="1" applyFill="1" applyBorder="1" applyAlignment="1" applyProtection="1">
      <alignment horizontal="center" vertical="center" shrinkToFit="1"/>
      <protection locked="0"/>
    </xf>
    <xf numFmtId="0" fontId="0" fillId="5" borderId="22" xfId="0" applyFill="1" applyBorder="1">
      <alignment vertical="center"/>
    </xf>
    <xf numFmtId="0" fontId="0" fillId="5" borderId="16" xfId="0" applyFill="1" applyBorder="1">
      <alignment vertical="center"/>
    </xf>
    <xf numFmtId="0" fontId="0" fillId="5" borderId="8" xfId="0" applyFill="1" applyBorder="1">
      <alignment vertical="center"/>
    </xf>
    <xf numFmtId="0" fontId="0" fillId="5" borderId="6" xfId="0" applyFill="1" applyBorder="1">
      <alignment vertical="center"/>
    </xf>
    <xf numFmtId="0" fontId="0" fillId="5" borderId="0" xfId="0" applyFill="1">
      <alignment vertical="center"/>
    </xf>
    <xf numFmtId="0" fontId="17" fillId="5" borderId="46" xfId="0" applyFont="1" applyFill="1" applyBorder="1" applyAlignment="1">
      <alignment horizontal="right" vertical="center"/>
    </xf>
    <xf numFmtId="0" fontId="0" fillId="5" borderId="46" xfId="0" applyFill="1" applyBorder="1">
      <alignment vertical="center"/>
    </xf>
    <xf numFmtId="0" fontId="0" fillId="5" borderId="43" xfId="0" applyFill="1" applyBorder="1">
      <alignment vertical="center"/>
    </xf>
    <xf numFmtId="0" fontId="0" fillId="5" borderId="4" xfId="0" applyFill="1" applyBorder="1">
      <alignment vertical="center"/>
    </xf>
    <xf numFmtId="0" fontId="0" fillId="5" borderId="30" xfId="0" applyFill="1" applyBorder="1">
      <alignment vertical="center"/>
    </xf>
    <xf numFmtId="56" fontId="0" fillId="5" borderId="0" xfId="0" applyNumberFormat="1" applyFill="1" applyAlignment="1">
      <alignment horizontal="right" vertical="center"/>
    </xf>
    <xf numFmtId="178" fontId="0" fillId="5" borderId="0" xfId="0" applyNumberFormat="1" applyFill="1">
      <alignment vertical="center"/>
    </xf>
    <xf numFmtId="0" fontId="0" fillId="0" borderId="4" xfId="0" applyBorder="1">
      <alignment vertical="center"/>
    </xf>
    <xf numFmtId="0" fontId="6" fillId="0" borderId="37" xfId="0" applyFont="1" applyBorder="1" applyAlignment="1" applyProtection="1">
      <alignment horizontal="center" vertical="center"/>
      <protection locked="0"/>
    </xf>
    <xf numFmtId="0" fontId="6" fillId="0" borderId="7" xfId="0" applyFont="1" applyBorder="1" applyAlignment="1" applyProtection="1">
      <alignment horizontal="center" vertical="center" shrinkToFit="1"/>
      <protection locked="0"/>
    </xf>
    <xf numFmtId="0" fontId="6" fillId="0" borderId="34" xfId="0" applyFont="1" applyBorder="1" applyAlignment="1" applyProtection="1">
      <alignment horizontal="center" vertical="center" shrinkToFit="1"/>
      <protection locked="0"/>
    </xf>
    <xf numFmtId="0" fontId="6" fillId="0" borderId="10" xfId="0" applyFont="1" applyBorder="1" applyAlignment="1" applyProtection="1">
      <alignment horizontal="center" vertical="center" shrinkToFit="1"/>
      <protection locked="0"/>
    </xf>
    <xf numFmtId="0" fontId="6" fillId="0" borderId="41" xfId="0" applyFont="1" applyBorder="1" applyAlignment="1" applyProtection="1">
      <alignment horizontal="center" vertical="center"/>
      <protection locked="0"/>
    </xf>
    <xf numFmtId="0" fontId="6" fillId="0" borderId="1" xfId="0" applyFont="1" applyBorder="1" applyAlignment="1" applyProtection="1">
      <alignment horizontal="center" vertical="center" shrinkToFit="1"/>
      <protection locked="0"/>
    </xf>
    <xf numFmtId="0" fontId="6" fillId="0" borderId="35" xfId="0" applyFont="1" applyBorder="1" applyAlignment="1" applyProtection="1">
      <alignment horizontal="center" vertical="center" shrinkToFit="1"/>
      <protection locked="0"/>
    </xf>
    <xf numFmtId="0" fontId="6" fillId="0" borderId="21" xfId="0" applyFont="1" applyBorder="1" applyAlignment="1" applyProtection="1">
      <alignment horizontal="center" vertical="center" shrinkToFit="1"/>
      <protection locked="0"/>
    </xf>
    <xf numFmtId="0" fontId="6" fillId="0" borderId="38" xfId="0" applyFont="1" applyBorder="1" applyAlignment="1" applyProtection="1">
      <alignment horizontal="center" vertical="center"/>
      <protection locked="0"/>
    </xf>
    <xf numFmtId="0" fontId="6" fillId="0" borderId="36" xfId="0" applyFont="1" applyBorder="1" applyAlignment="1" applyProtection="1">
      <alignment horizontal="center" vertical="center" shrinkToFit="1"/>
      <protection locked="0"/>
    </xf>
    <xf numFmtId="0" fontId="6" fillId="0" borderId="31" xfId="0" applyFont="1" applyBorder="1" applyAlignment="1" applyProtection="1">
      <alignment horizontal="center" vertical="center" shrinkToFit="1"/>
      <protection locked="0"/>
    </xf>
    <xf numFmtId="0" fontId="6" fillId="0" borderId="33" xfId="0" applyFont="1" applyBorder="1" applyAlignment="1" applyProtection="1">
      <alignment horizontal="center" vertical="center" shrinkToFit="1"/>
      <protection locked="0"/>
    </xf>
    <xf numFmtId="0" fontId="6" fillId="0" borderId="32" xfId="0" applyFont="1" applyBorder="1" applyAlignment="1" applyProtection="1">
      <alignment horizontal="center" vertical="center" shrinkToFit="1"/>
      <protection locked="0"/>
    </xf>
    <xf numFmtId="0" fontId="6" fillId="0" borderId="14" xfId="0" quotePrefix="1" applyFont="1" applyBorder="1" applyAlignment="1" applyProtection="1">
      <alignment vertical="center" wrapText="1"/>
      <protection locked="0"/>
    </xf>
    <xf numFmtId="0" fontId="6" fillId="0" borderId="15" xfId="0" quotePrefix="1" applyFont="1" applyBorder="1" applyAlignment="1" applyProtection="1">
      <alignment vertical="center" wrapText="1"/>
      <protection locked="0"/>
    </xf>
    <xf numFmtId="0" fontId="11" fillId="0" borderId="14" xfId="0" applyFont="1" applyBorder="1" applyAlignment="1" applyProtection="1">
      <alignment vertical="center" wrapText="1"/>
      <protection locked="0"/>
    </xf>
    <xf numFmtId="0" fontId="6" fillId="0" borderId="44" xfId="0" applyFont="1" applyBorder="1" applyAlignment="1" applyProtection="1">
      <alignment horizontal="center" vertical="center"/>
      <protection locked="0"/>
    </xf>
    <xf numFmtId="0" fontId="17" fillId="5" borderId="12" xfId="0" applyFont="1" applyFill="1" applyBorder="1" applyAlignment="1" applyProtection="1">
      <alignment horizontal="left" vertical="center"/>
      <protection locked="0"/>
    </xf>
    <xf numFmtId="0" fontId="17" fillId="5" borderId="40" xfId="0" applyFont="1" applyFill="1" applyBorder="1" applyAlignment="1" applyProtection="1">
      <alignment horizontal="left" vertical="center"/>
      <protection locked="0"/>
    </xf>
    <xf numFmtId="0" fontId="17" fillId="5" borderId="39" xfId="0" applyFont="1" applyFill="1" applyBorder="1" applyAlignment="1" applyProtection="1">
      <alignment horizontal="left" vertical="center"/>
      <protection locked="0"/>
    </xf>
    <xf numFmtId="0" fontId="17" fillId="5" borderId="1" xfId="0" applyFont="1" applyFill="1" applyBorder="1" applyProtection="1">
      <alignment vertical="center"/>
      <protection locked="0"/>
    </xf>
    <xf numFmtId="0" fontId="32" fillId="5" borderId="1" xfId="0" applyFont="1" applyFill="1" applyBorder="1" applyAlignment="1" applyProtection="1">
      <alignment horizontal="center" vertical="center"/>
      <protection locked="0"/>
    </xf>
    <xf numFmtId="0" fontId="55" fillId="5" borderId="29" xfId="2" applyFont="1" applyFill="1" applyBorder="1" applyProtection="1">
      <alignment vertical="center"/>
      <protection locked="0"/>
    </xf>
    <xf numFmtId="0" fontId="11" fillId="0" borderId="14" xfId="0" applyFont="1" applyBorder="1" applyAlignment="1" applyProtection="1">
      <alignment horizontal="center" vertical="center" shrinkToFit="1"/>
      <protection locked="0"/>
    </xf>
    <xf numFmtId="0" fontId="6" fillId="0" borderId="13" xfId="0" applyFont="1" applyBorder="1" applyAlignment="1" applyProtection="1">
      <alignment horizontal="center" vertical="center"/>
      <protection locked="0"/>
    </xf>
    <xf numFmtId="0" fontId="46" fillId="0" borderId="14" xfId="0" applyFont="1" applyBorder="1" applyAlignment="1">
      <alignment horizontal="center" vertical="center"/>
    </xf>
    <xf numFmtId="0" fontId="6" fillId="0" borderId="15" xfId="0" quotePrefix="1" applyFont="1" applyBorder="1" applyAlignment="1" applyProtection="1">
      <alignment horizontal="center" vertical="center"/>
      <protection locked="0"/>
    </xf>
    <xf numFmtId="0" fontId="11" fillId="0" borderId="58" xfId="0" applyFont="1" applyBorder="1" applyAlignment="1">
      <alignment horizontal="center" vertical="center" shrinkToFit="1"/>
    </xf>
    <xf numFmtId="0" fontId="11" fillId="0" borderId="14" xfId="0" applyFont="1" applyBorder="1" applyAlignment="1">
      <alignment horizontal="center" vertical="center" shrinkToFit="1"/>
    </xf>
    <xf numFmtId="0" fontId="11" fillId="10" borderId="13" xfId="0" applyFont="1" applyFill="1" applyBorder="1" applyAlignment="1">
      <alignment horizontal="center" vertical="center" shrinkToFit="1"/>
    </xf>
    <xf numFmtId="0" fontId="11" fillId="10" borderId="14" xfId="0" applyFont="1" applyFill="1" applyBorder="1" applyAlignment="1">
      <alignment horizontal="center" vertical="center" shrinkToFit="1"/>
    </xf>
    <xf numFmtId="0" fontId="0" fillId="5" borderId="0" xfId="0" applyFill="1" applyAlignment="1">
      <alignment horizontal="right" vertical="center"/>
    </xf>
    <xf numFmtId="0" fontId="0" fillId="5" borderId="4" xfId="0" applyFill="1" applyBorder="1" applyAlignment="1">
      <alignment horizontal="right" vertical="center"/>
    </xf>
    <xf numFmtId="0" fontId="17" fillId="7" borderId="31" xfId="0" applyFont="1" applyFill="1" applyBorder="1" applyAlignment="1">
      <alignment horizontal="distributed" vertical="center" justifyLastLine="1"/>
    </xf>
    <xf numFmtId="0" fontId="17" fillId="7" borderId="32" xfId="0" applyFont="1" applyFill="1" applyBorder="1" applyAlignment="1">
      <alignment horizontal="distributed" vertical="center" justifyLastLine="1"/>
    </xf>
    <xf numFmtId="0" fontId="17" fillId="7" borderId="33" xfId="0" applyFont="1" applyFill="1" applyBorder="1" applyAlignment="1">
      <alignment horizontal="distributed" vertical="center" justifyLastLine="1"/>
    </xf>
    <xf numFmtId="0" fontId="17" fillId="0" borderId="34" xfId="0" applyFont="1" applyBorder="1">
      <alignment vertical="center"/>
    </xf>
    <xf numFmtId="0" fontId="17" fillId="0" borderId="10" xfId="0" applyFont="1" applyBorder="1">
      <alignment vertical="center"/>
    </xf>
    <xf numFmtId="0" fontId="17" fillId="0" borderId="1" xfId="0" applyFont="1" applyBorder="1" applyAlignment="1">
      <alignment horizontal="left" vertical="center"/>
    </xf>
    <xf numFmtId="0" fontId="17" fillId="0" borderId="55" xfId="0" applyFont="1" applyBorder="1">
      <alignment vertical="center"/>
    </xf>
    <xf numFmtId="0" fontId="17" fillId="0" borderId="6" xfId="0" applyFont="1" applyBorder="1" applyAlignment="1">
      <alignment horizontal="left" vertical="center"/>
    </xf>
    <xf numFmtId="0" fontId="17" fillId="0" borderId="11" xfId="0" applyFont="1" applyBorder="1">
      <alignment vertical="center"/>
    </xf>
    <xf numFmtId="0" fontId="17" fillId="0" borderId="35" xfId="0" applyFont="1" applyBorder="1">
      <alignment vertical="center"/>
    </xf>
    <xf numFmtId="0" fontId="17" fillId="0" borderId="21" xfId="0" applyFont="1" applyBorder="1">
      <alignment vertical="center"/>
    </xf>
    <xf numFmtId="0" fontId="17" fillId="0" borderId="31" xfId="0" applyFont="1" applyBorder="1">
      <alignment vertical="center"/>
    </xf>
    <xf numFmtId="0" fontId="17" fillId="0" borderId="33" xfId="0" applyFont="1" applyBorder="1">
      <alignment vertical="center"/>
    </xf>
    <xf numFmtId="0" fontId="17" fillId="0" borderId="0" xfId="0" applyFont="1">
      <alignment vertical="center"/>
    </xf>
    <xf numFmtId="0" fontId="17" fillId="0" borderId="32" xfId="0" applyFont="1" applyBorder="1">
      <alignment vertical="center"/>
    </xf>
    <xf numFmtId="0" fontId="17" fillId="0" borderId="34" xfId="0" applyFont="1" applyBorder="1" applyAlignment="1">
      <alignment horizontal="right" vertical="center"/>
    </xf>
    <xf numFmtId="0" fontId="17" fillId="0" borderId="1" xfId="0" applyFont="1" applyBorder="1">
      <alignment vertical="center"/>
    </xf>
    <xf numFmtId="0" fontId="44" fillId="0" borderId="21" xfId="0" applyFont="1" applyBorder="1">
      <alignment vertical="center"/>
    </xf>
    <xf numFmtId="0" fontId="0" fillId="5" borderId="1" xfId="0" applyFill="1" applyBorder="1">
      <alignment vertical="center"/>
    </xf>
    <xf numFmtId="0" fontId="0" fillId="6" borderId="13" xfId="0" applyFill="1" applyBorder="1" applyAlignment="1">
      <alignment horizontal="right" vertical="center"/>
    </xf>
    <xf numFmtId="0" fontId="0" fillId="6" borderId="56" xfId="0" applyFill="1" applyBorder="1">
      <alignment vertical="center"/>
    </xf>
    <xf numFmtId="0" fontId="0" fillId="6" borderId="13" xfId="0" applyFill="1" applyBorder="1">
      <alignment vertical="center"/>
    </xf>
    <xf numFmtId="0" fontId="0" fillId="6" borderId="58" xfId="0" applyFill="1" applyBorder="1" applyAlignment="1">
      <alignment horizontal="right" vertical="center" shrinkToFit="1"/>
    </xf>
    <xf numFmtId="0" fontId="11" fillId="6" borderId="35" xfId="0" applyFont="1" applyFill="1" applyBorder="1" applyAlignment="1">
      <alignment horizontal="center" vertical="center" shrinkToFit="1"/>
    </xf>
    <xf numFmtId="0" fontId="11" fillId="6" borderId="36" xfId="0" applyFont="1" applyFill="1" applyBorder="1" applyAlignment="1">
      <alignment horizontal="center" vertical="center" shrinkToFit="1"/>
    </xf>
    <xf numFmtId="0" fontId="11" fillId="6" borderId="36" xfId="0" applyFont="1" applyFill="1" applyBorder="1" applyAlignment="1">
      <alignment horizontal="center" vertical="center" wrapText="1"/>
    </xf>
    <xf numFmtId="0" fontId="11" fillId="6" borderId="40" xfId="0" applyFont="1" applyFill="1" applyBorder="1" applyAlignment="1">
      <alignment horizontal="center" vertical="center" wrapText="1"/>
    </xf>
    <xf numFmtId="0" fontId="0" fillId="0" borderId="37" xfId="0" applyBorder="1" applyAlignment="1">
      <alignment horizontal="center" vertical="center"/>
    </xf>
    <xf numFmtId="0" fontId="6" fillId="0" borderId="42" xfId="0" applyFont="1" applyBorder="1" applyAlignment="1">
      <alignment horizontal="center" vertical="center"/>
    </xf>
    <xf numFmtId="0" fontId="6" fillId="0" borderId="7" xfId="0" applyFont="1" applyBorder="1" applyAlignment="1">
      <alignment horizontal="center" vertical="center"/>
    </xf>
    <xf numFmtId="0" fontId="6" fillId="0" borderId="43" xfId="0" applyFont="1" applyBorder="1" applyAlignment="1">
      <alignment horizontal="center" vertical="center"/>
    </xf>
    <xf numFmtId="0" fontId="6" fillId="0" borderId="45" xfId="0" applyFont="1" applyBorder="1" applyAlignment="1">
      <alignment horizontal="center" vertical="center"/>
    </xf>
    <xf numFmtId="0" fontId="6" fillId="3" borderId="38" xfId="0" applyFont="1" applyFill="1" applyBorder="1" applyAlignment="1">
      <alignment horizontal="center" vertical="center" shrinkToFit="1"/>
    </xf>
    <xf numFmtId="0" fontId="6" fillId="0" borderId="0" xfId="0" applyFont="1">
      <alignment vertical="center"/>
    </xf>
    <xf numFmtId="0" fontId="7" fillId="0" borderId="0" xfId="0" applyFont="1">
      <alignment vertical="center"/>
    </xf>
    <xf numFmtId="0" fontId="6" fillId="6" borderId="48" xfId="0" applyFont="1" applyFill="1" applyBorder="1">
      <alignment vertical="center"/>
    </xf>
    <xf numFmtId="0" fontId="6" fillId="6" borderId="33" xfId="0" applyFont="1" applyFill="1" applyBorder="1" applyAlignment="1">
      <alignment horizontal="center" vertical="center"/>
    </xf>
    <xf numFmtId="0" fontId="6" fillId="0" borderId="47" xfId="0" applyFont="1" applyBorder="1" applyAlignment="1">
      <alignment horizontal="center" vertical="center"/>
    </xf>
    <xf numFmtId="0" fontId="6" fillId="0" borderId="36" xfId="0" applyFont="1" applyBorder="1" applyAlignment="1">
      <alignment horizontal="center" vertical="center"/>
    </xf>
    <xf numFmtId="0" fontId="6" fillId="0" borderId="21" xfId="0" applyFont="1" applyBorder="1" applyAlignment="1">
      <alignment horizontal="center" vertical="center"/>
    </xf>
    <xf numFmtId="0" fontId="51" fillId="6" borderId="31" xfId="0" applyFont="1" applyFill="1" applyBorder="1" applyAlignment="1">
      <alignment horizontal="distributed" vertical="center"/>
    </xf>
    <xf numFmtId="0" fontId="6" fillId="0" borderId="52" xfId="0" applyFont="1" applyBorder="1" applyAlignment="1">
      <alignment horizontal="center" vertical="center" shrinkToFit="1"/>
    </xf>
    <xf numFmtId="0" fontId="6" fillId="0" borderId="45" xfId="0" applyFont="1" applyBorder="1" applyAlignment="1">
      <alignment horizontal="center" vertical="center" shrinkToFit="1"/>
    </xf>
    <xf numFmtId="0" fontId="6" fillId="0" borderId="30" xfId="0" applyFont="1" applyBorder="1" applyAlignment="1">
      <alignment horizontal="center" vertical="center"/>
    </xf>
    <xf numFmtId="0" fontId="36" fillId="0" borderId="0" xfId="0" applyFont="1">
      <alignment vertical="center"/>
    </xf>
    <xf numFmtId="0" fontId="6" fillId="6" borderId="34" xfId="0" applyFont="1" applyFill="1" applyBorder="1" applyAlignment="1">
      <alignment horizontal="distributed" vertical="center"/>
    </xf>
    <xf numFmtId="0" fontId="6" fillId="0" borderId="53" xfId="0" applyFont="1" applyBorder="1" applyAlignment="1">
      <alignment horizontal="center" vertical="center" shrinkToFit="1"/>
    </xf>
    <xf numFmtId="0" fontId="6" fillId="0" borderId="53" xfId="0" applyFont="1" applyBorder="1" applyAlignment="1">
      <alignment horizontal="center" vertical="center"/>
    </xf>
    <xf numFmtId="0" fontId="6" fillId="6" borderId="35" xfId="0" applyFont="1" applyFill="1" applyBorder="1" applyAlignment="1">
      <alignment horizontal="distributed" vertical="center"/>
    </xf>
    <xf numFmtId="0" fontId="6" fillId="0" borderId="54" xfId="0" applyFont="1" applyBorder="1" applyAlignment="1">
      <alignment horizontal="center" vertical="center"/>
    </xf>
    <xf numFmtId="0" fontId="6" fillId="0" borderId="0" xfId="0" applyFont="1" applyAlignment="1">
      <alignment vertical="center" shrinkToFit="1"/>
    </xf>
    <xf numFmtId="0" fontId="6" fillId="0" borderId="0" xfId="0" applyFont="1" applyAlignment="1">
      <alignment horizontal="center" vertical="center"/>
    </xf>
    <xf numFmtId="0" fontId="6" fillId="0" borderId="32" xfId="0" applyFont="1" applyBorder="1" applyAlignment="1">
      <alignment vertical="center" shrinkToFit="1"/>
    </xf>
    <xf numFmtId="0" fontId="6" fillId="0" borderId="39" xfId="0" applyFont="1" applyBorder="1" applyAlignment="1">
      <alignment vertical="center" shrinkToFit="1"/>
    </xf>
    <xf numFmtId="0" fontId="6" fillId="0" borderId="1" xfId="0" applyFont="1" applyBorder="1" applyAlignment="1">
      <alignment vertical="center" shrinkToFit="1"/>
    </xf>
    <xf numFmtId="0" fontId="6" fillId="0" borderId="12" xfId="0" applyFont="1" applyBorder="1" applyAlignment="1">
      <alignment vertical="center" shrinkToFit="1"/>
    </xf>
    <xf numFmtId="0" fontId="6" fillId="6" borderId="1" xfId="0" applyFont="1" applyFill="1" applyBorder="1" applyAlignment="1">
      <alignment vertical="center" shrinkToFit="1"/>
    </xf>
    <xf numFmtId="0" fontId="6" fillId="6" borderId="12" xfId="0" applyFont="1" applyFill="1" applyBorder="1" applyAlignment="1">
      <alignment vertical="center" shrinkToFit="1"/>
    </xf>
    <xf numFmtId="0" fontId="6" fillId="6" borderId="1" xfId="0" applyFont="1" applyFill="1" applyBorder="1" applyAlignment="1">
      <alignment horizontal="center" vertical="center" shrinkToFit="1"/>
    </xf>
    <xf numFmtId="0" fontId="6" fillId="6" borderId="10" xfId="0" applyFont="1" applyFill="1" applyBorder="1" applyAlignment="1">
      <alignment horizontal="center" vertical="center" shrinkToFit="1"/>
    </xf>
    <xf numFmtId="0" fontId="6" fillId="0" borderId="36" xfId="0" applyFont="1" applyBorder="1" applyAlignment="1">
      <alignment horizontal="center" vertical="center" shrinkToFit="1"/>
    </xf>
    <xf numFmtId="0" fontId="6" fillId="0" borderId="40" xfId="0" applyFont="1" applyBorder="1" applyAlignment="1">
      <alignment horizontal="center" vertical="center" shrinkToFit="1"/>
    </xf>
    <xf numFmtId="0" fontId="6" fillId="0" borderId="35" xfId="0" applyFont="1" applyBorder="1" applyAlignment="1">
      <alignment horizontal="center" vertical="center"/>
    </xf>
    <xf numFmtId="0" fontId="6" fillId="0" borderId="38" xfId="0" applyFont="1" applyBorder="1" applyAlignment="1">
      <alignment horizontal="center" vertical="center"/>
    </xf>
    <xf numFmtId="0" fontId="6" fillId="0" borderId="21" xfId="0" applyFont="1" applyBorder="1" applyAlignment="1">
      <alignment horizontal="center" vertical="center" shrinkToFit="1"/>
    </xf>
    <xf numFmtId="0" fontId="6" fillId="6" borderId="31" xfId="0" applyFont="1" applyFill="1" applyBorder="1" applyAlignment="1">
      <alignment horizontal="distributed" vertical="center"/>
    </xf>
    <xf numFmtId="0" fontId="26" fillId="0" borderId="37" xfId="0" applyFont="1" applyBorder="1" applyAlignment="1">
      <alignment horizontal="center" vertical="center" shrinkToFit="1"/>
    </xf>
    <xf numFmtId="0" fontId="6" fillId="0" borderId="48" xfId="0" applyFont="1" applyBorder="1" applyAlignment="1">
      <alignment horizontal="center" vertical="center"/>
    </xf>
    <xf numFmtId="0" fontId="6" fillId="0" borderId="49" xfId="0" applyFont="1" applyBorder="1" applyAlignment="1">
      <alignment horizontal="center" vertical="center"/>
    </xf>
    <xf numFmtId="0" fontId="7" fillId="0" borderId="0" xfId="0" applyFont="1" applyAlignment="1">
      <alignment horizontal="center" vertical="center"/>
    </xf>
    <xf numFmtId="0" fontId="26" fillId="0" borderId="41" xfId="0" applyFont="1" applyBorder="1" applyAlignment="1">
      <alignment horizontal="center" vertical="center" shrinkToFit="1"/>
    </xf>
    <xf numFmtId="0" fontId="6" fillId="0" borderId="3" xfId="0" applyFont="1" applyBorder="1" applyAlignment="1">
      <alignment horizontal="center" vertical="center"/>
    </xf>
    <xf numFmtId="0" fontId="6" fillId="0" borderId="17" xfId="0" applyFont="1" applyBorder="1" applyAlignment="1">
      <alignment horizontal="center" vertical="center"/>
    </xf>
    <xf numFmtId="0" fontId="6" fillId="6" borderId="55" xfId="0" applyFont="1" applyFill="1" applyBorder="1" applyAlignment="1">
      <alignment horizontal="distributed" vertical="center"/>
    </xf>
    <xf numFmtId="0" fontId="6" fillId="0" borderId="28" xfId="0" applyFont="1" applyBorder="1" applyAlignment="1">
      <alignment horizontal="center" vertical="center"/>
    </xf>
    <xf numFmtId="0" fontId="26" fillId="0" borderId="38" xfId="0" applyFont="1" applyBorder="1" applyAlignment="1">
      <alignment horizontal="center" vertical="center" shrinkToFit="1"/>
    </xf>
    <xf numFmtId="0" fontId="6" fillId="0" borderId="50" xfId="0" applyFont="1" applyBorder="1" applyAlignment="1">
      <alignment horizontal="center" vertical="center"/>
    </xf>
    <xf numFmtId="0" fontId="26" fillId="0" borderId="45" xfId="0" applyFont="1" applyBorder="1" applyAlignment="1">
      <alignment horizontal="center" vertical="center" shrinkToFit="1"/>
    </xf>
    <xf numFmtId="0" fontId="6" fillId="0" borderId="4" xfId="0" applyFont="1" applyBorder="1" applyAlignment="1">
      <alignment horizontal="center" vertical="center"/>
    </xf>
    <xf numFmtId="0" fontId="26" fillId="0" borderId="51" xfId="0" applyFont="1" applyBorder="1" applyAlignment="1">
      <alignment horizontal="center" vertical="center" shrinkToFit="1"/>
    </xf>
    <xf numFmtId="0" fontId="5" fillId="0" borderId="0" xfId="0" applyFont="1">
      <alignment vertical="center"/>
    </xf>
    <xf numFmtId="0" fontId="6" fillId="0" borderId="16" xfId="0" applyFont="1" applyBorder="1" applyAlignment="1">
      <alignment horizontal="center" vertical="center"/>
    </xf>
    <xf numFmtId="0" fontId="6" fillId="0" borderId="8" xfId="0" applyFont="1" applyBorder="1" applyAlignment="1">
      <alignment horizontal="center" vertical="center"/>
    </xf>
    <xf numFmtId="0" fontId="6" fillId="3" borderId="13" xfId="0" applyFont="1" applyFill="1" applyBorder="1">
      <alignment vertical="center"/>
    </xf>
    <xf numFmtId="0" fontId="6" fillId="3" borderId="23" xfId="0" quotePrefix="1" applyFont="1" applyFill="1" applyBorder="1">
      <alignment vertical="center"/>
    </xf>
    <xf numFmtId="0" fontId="7" fillId="0" borderId="0" xfId="0" applyFont="1" applyAlignment="1">
      <alignment horizontal="left" vertical="center"/>
    </xf>
    <xf numFmtId="0" fontId="53" fillId="0" borderId="0" xfId="0" applyFont="1">
      <alignment vertical="center"/>
    </xf>
    <xf numFmtId="0" fontId="6" fillId="7" borderId="50" xfId="0" applyFont="1" applyFill="1" applyBorder="1" applyAlignment="1">
      <alignment horizontal="center" vertical="center"/>
    </xf>
    <xf numFmtId="0" fontId="6" fillId="0" borderId="20" xfId="0" applyFont="1" applyBorder="1" applyAlignment="1">
      <alignment horizontal="center" vertical="center" wrapText="1"/>
    </xf>
    <xf numFmtId="0" fontId="48" fillId="0" borderId="0" xfId="0" applyFont="1" applyAlignment="1">
      <alignment horizontal="center" vertical="center"/>
    </xf>
    <xf numFmtId="0" fontId="6" fillId="2" borderId="0" xfId="0" applyFont="1" applyFill="1">
      <alignment vertical="center"/>
    </xf>
    <xf numFmtId="0" fontId="6" fillId="2" borderId="0" xfId="0" quotePrefix="1" applyFont="1" applyFill="1" applyAlignment="1">
      <alignment vertical="top" wrapText="1"/>
    </xf>
    <xf numFmtId="0" fontId="6" fillId="2" borderId="0" xfId="0" quotePrefix="1" applyFont="1" applyFill="1" applyAlignment="1">
      <alignment vertical="top"/>
    </xf>
    <xf numFmtId="0" fontId="6" fillId="0" borderId="0" xfId="0" quotePrefix="1" applyFont="1" applyAlignment="1">
      <alignment vertical="top" wrapText="1"/>
    </xf>
    <xf numFmtId="0" fontId="6" fillId="0" borderId="0" xfId="0" quotePrefix="1" applyFont="1" applyAlignment="1">
      <alignment vertical="top"/>
    </xf>
    <xf numFmtId="0" fontId="9" fillId="0" borderId="0" xfId="0" applyFont="1">
      <alignment vertical="center"/>
    </xf>
    <xf numFmtId="0" fontId="42" fillId="0" borderId="0" xfId="0" applyFont="1">
      <alignment vertical="center"/>
    </xf>
    <xf numFmtId="0" fontId="8" fillId="0" borderId="0" xfId="0" applyFont="1">
      <alignment vertical="center"/>
    </xf>
    <xf numFmtId="0" fontId="10" fillId="7" borderId="36" xfId="0" applyFont="1" applyFill="1" applyBorder="1" applyAlignment="1">
      <alignment horizontal="center" vertical="center"/>
    </xf>
    <xf numFmtId="0" fontId="11" fillId="0" borderId="0" xfId="0" applyFont="1">
      <alignment vertical="center"/>
    </xf>
    <xf numFmtId="0" fontId="11" fillId="0" borderId="45" xfId="0" applyFont="1" applyBorder="1" applyAlignment="1">
      <alignment horizontal="center" vertical="center"/>
    </xf>
    <xf numFmtId="0" fontId="47" fillId="0" borderId="0" xfId="0" applyFont="1" applyAlignment="1">
      <alignment horizontal="center" vertical="center"/>
    </xf>
    <xf numFmtId="0" fontId="11" fillId="0" borderId="41" xfId="0" applyFont="1" applyBorder="1" applyAlignment="1">
      <alignment horizontal="center" vertical="center"/>
    </xf>
    <xf numFmtId="0" fontId="11" fillId="0" borderId="38" xfId="0" applyFont="1" applyBorder="1" applyAlignment="1">
      <alignment horizontal="center" vertical="center"/>
    </xf>
    <xf numFmtId="0" fontId="8" fillId="0" borderId="0" xfId="0" applyFont="1" applyAlignment="1">
      <alignment horizontal="center" vertical="center"/>
    </xf>
    <xf numFmtId="0" fontId="32" fillId="0" borderId="0" xfId="0" applyFont="1">
      <alignment vertical="center"/>
    </xf>
    <xf numFmtId="0" fontId="32" fillId="0" borderId="0" xfId="0" applyFont="1" applyAlignment="1">
      <alignment horizontal="left" vertical="center"/>
    </xf>
    <xf numFmtId="0" fontId="32" fillId="0" borderId="0" xfId="0" applyFont="1" applyAlignment="1">
      <alignment horizontal="center" vertical="center"/>
    </xf>
    <xf numFmtId="0" fontId="32" fillId="0" borderId="1" xfId="0" applyFont="1" applyBorder="1" applyAlignment="1">
      <alignment horizontal="distributed" vertical="center"/>
    </xf>
    <xf numFmtId="0" fontId="32" fillId="0" borderId="2" xfId="0" applyFont="1" applyBorder="1" applyAlignment="1">
      <alignment horizontal="distributed" vertical="center"/>
    </xf>
    <xf numFmtId="0" fontId="32" fillId="0" borderId="7" xfId="0" applyFont="1" applyBorder="1" applyAlignment="1">
      <alignment horizontal="distributed" vertical="center"/>
    </xf>
    <xf numFmtId="0" fontId="32" fillId="0" borderId="1" xfId="0" applyFont="1" applyBorder="1">
      <alignment vertical="center"/>
    </xf>
    <xf numFmtId="0" fontId="32" fillId="0" borderId="0" xfId="0" applyFont="1" applyAlignment="1">
      <alignment horizontal="distributed" vertical="center"/>
    </xf>
    <xf numFmtId="0" fontId="32" fillId="0" borderId="12" xfId="0" applyFont="1" applyBorder="1">
      <alignment vertical="center"/>
    </xf>
    <xf numFmtId="0" fontId="32" fillId="0" borderId="12" xfId="0" applyFont="1" applyBorder="1" applyAlignment="1">
      <alignment horizontal="center" vertical="center"/>
    </xf>
    <xf numFmtId="0" fontId="50" fillId="0" borderId="0" xfId="0" applyFont="1">
      <alignment vertical="center"/>
    </xf>
    <xf numFmtId="0" fontId="0" fillId="5" borderId="1" xfId="0" applyFill="1" applyBorder="1" applyAlignment="1">
      <alignment vertical="center" wrapText="1"/>
    </xf>
    <xf numFmtId="180" fontId="0" fillId="0" borderId="1" xfId="0" applyNumberFormat="1" applyBorder="1">
      <alignment vertical="center"/>
    </xf>
    <xf numFmtId="0" fontId="27" fillId="0" borderId="0" xfId="0" applyFont="1" applyAlignment="1">
      <alignment horizontal="right" vertical="center"/>
    </xf>
    <xf numFmtId="0" fontId="13" fillId="0" borderId="0" xfId="0" applyFont="1">
      <alignment vertical="center"/>
    </xf>
    <xf numFmtId="0" fontId="13" fillId="0" borderId="0" xfId="0" applyFont="1" applyAlignment="1">
      <alignment horizontal="center" vertical="center"/>
    </xf>
    <xf numFmtId="0" fontId="31" fillId="8" borderId="60" xfId="0" applyFont="1" applyFill="1" applyBorder="1" applyAlignment="1">
      <alignment horizontal="center" vertical="center"/>
    </xf>
    <xf numFmtId="0" fontId="28" fillId="0" borderId="0" xfId="0" applyFont="1" applyAlignment="1">
      <alignment horizontal="left" vertical="center"/>
    </xf>
    <xf numFmtId="38" fontId="29" fillId="0" borderId="0" xfId="1" applyFont="1" applyAlignment="1" applyProtection="1">
      <alignment horizontal="center" vertical="center"/>
    </xf>
    <xf numFmtId="38" fontId="30" fillId="0" borderId="0" xfId="1" applyFont="1" applyAlignment="1" applyProtection="1">
      <alignment horizontal="center" vertical="center"/>
    </xf>
    <xf numFmtId="0" fontId="29" fillId="0" borderId="0" xfId="0" applyFont="1">
      <alignment vertical="center"/>
    </xf>
    <xf numFmtId="0" fontId="13" fillId="0" borderId="4" xfId="0" applyFont="1" applyBorder="1">
      <alignment vertical="center"/>
    </xf>
    <xf numFmtId="0" fontId="28" fillId="0" borderId="4" xfId="0" applyFont="1" applyBorder="1" applyAlignment="1">
      <alignment horizontal="left" vertical="center"/>
    </xf>
    <xf numFmtId="38" fontId="29" fillId="0" borderId="4" xfId="1" applyFont="1" applyBorder="1" applyAlignment="1" applyProtection="1">
      <alignment horizontal="center" vertical="center"/>
    </xf>
    <xf numFmtId="0" fontId="29" fillId="0" borderId="4" xfId="0" applyFont="1" applyBorder="1">
      <alignment vertical="center"/>
    </xf>
    <xf numFmtId="0" fontId="13" fillId="0" borderId="4" xfId="0" applyFont="1" applyBorder="1" applyAlignment="1">
      <alignment horizontal="center" vertical="center"/>
    </xf>
    <xf numFmtId="0" fontId="28" fillId="0" borderId="0" xfId="0" applyFont="1">
      <alignment vertical="center"/>
    </xf>
    <xf numFmtId="0" fontId="12" fillId="0" borderId="0" xfId="0" applyFont="1">
      <alignment vertical="center"/>
    </xf>
    <xf numFmtId="0" fontId="12" fillId="0" borderId="0" xfId="0" applyFont="1" applyAlignment="1">
      <alignment horizontal="right" vertical="center"/>
    </xf>
    <xf numFmtId="176" fontId="12" fillId="0" borderId="1" xfId="0" applyNumberFormat="1" applyFont="1" applyBorder="1" applyAlignment="1">
      <alignment horizontal="center" vertical="center"/>
    </xf>
    <xf numFmtId="177" fontId="12" fillId="0" borderId="0" xfId="0" applyNumberFormat="1" applyFont="1">
      <alignment vertical="center"/>
    </xf>
    <xf numFmtId="5" fontId="12" fillId="0" borderId="0" xfId="0" applyNumberFormat="1" applyFont="1" applyAlignment="1">
      <alignment horizontal="center" vertical="center"/>
    </xf>
    <xf numFmtId="0" fontId="12" fillId="0" borderId="1" xfId="0" applyFont="1" applyBorder="1" applyAlignment="1">
      <alignment horizontal="center" vertical="center"/>
    </xf>
    <xf numFmtId="177" fontId="12" fillId="0" borderId="1" xfId="0" applyNumberFormat="1" applyFont="1" applyBorder="1">
      <alignment vertical="center"/>
    </xf>
    <xf numFmtId="0" fontId="12" fillId="0" borderId="0" xfId="0" applyFont="1" applyAlignment="1">
      <alignment horizontal="center" vertical="center"/>
    </xf>
    <xf numFmtId="0" fontId="12" fillId="0" borderId="0" xfId="0" quotePrefix="1" applyFont="1" applyAlignment="1">
      <alignment horizontal="center" vertical="center" shrinkToFit="1"/>
    </xf>
    <xf numFmtId="0" fontId="12" fillId="0" borderId="0" xfId="0" applyFont="1" applyAlignment="1">
      <alignment horizontal="center" vertical="center" shrinkToFit="1"/>
    </xf>
    <xf numFmtId="177" fontId="12" fillId="0" borderId="0" xfId="0" applyNumberFormat="1" applyFont="1" applyAlignment="1">
      <alignment horizontal="center" vertical="center"/>
    </xf>
    <xf numFmtId="0" fontId="6" fillId="0" borderId="4" xfId="0" applyFont="1" applyBorder="1">
      <alignment vertical="center"/>
    </xf>
    <xf numFmtId="0" fontId="8" fillId="0" borderId="0" xfId="0" applyFont="1" applyAlignment="1">
      <alignment horizontal="right" vertical="center"/>
    </xf>
    <xf numFmtId="0" fontId="8" fillId="0" borderId="1" xfId="0" applyFont="1" applyBorder="1" applyAlignment="1" applyProtection="1">
      <alignment horizontal="center" vertical="center"/>
      <protection locked="0"/>
    </xf>
    <xf numFmtId="0" fontId="8" fillId="0" borderId="1" xfId="0" applyFont="1" applyBorder="1" applyProtection="1">
      <alignment vertical="center"/>
      <protection locked="0"/>
    </xf>
    <xf numFmtId="0" fontId="0" fillId="0" borderId="12" xfId="0" applyBorder="1">
      <alignment vertical="center"/>
    </xf>
    <xf numFmtId="0" fontId="0" fillId="0" borderId="3" xfId="0" applyBorder="1">
      <alignment vertical="center"/>
    </xf>
    <xf numFmtId="0" fontId="0" fillId="0" borderId="17" xfId="0" applyBorder="1">
      <alignment vertical="center"/>
    </xf>
    <xf numFmtId="49" fontId="0" fillId="0" borderId="12" xfId="0" applyNumberFormat="1" applyBorder="1">
      <alignment vertical="center"/>
    </xf>
    <xf numFmtId="57" fontId="0" fillId="0" borderId="3" xfId="0" applyNumberFormat="1" applyBorder="1">
      <alignment vertical="center"/>
    </xf>
    <xf numFmtId="0" fontId="6" fillId="0" borderId="5" xfId="0" applyFont="1" applyBorder="1" applyAlignment="1" applyProtection="1">
      <alignment vertical="center" wrapText="1"/>
      <protection locked="0"/>
    </xf>
    <xf numFmtId="0" fontId="6" fillId="7" borderId="40" xfId="0" applyFont="1" applyFill="1" applyBorder="1" applyAlignment="1">
      <alignment horizontal="center" vertical="center"/>
    </xf>
    <xf numFmtId="0" fontId="6" fillId="3" borderId="15" xfId="0" quotePrefix="1" applyFont="1" applyFill="1" applyBorder="1">
      <alignment vertical="center"/>
    </xf>
    <xf numFmtId="0" fontId="6" fillId="0" borderId="73" xfId="0" applyFont="1" applyBorder="1" applyAlignment="1">
      <alignment vertical="center" wrapText="1"/>
    </xf>
    <xf numFmtId="0" fontId="6" fillId="3" borderId="74" xfId="0" applyFont="1" applyFill="1" applyBorder="1">
      <alignment vertical="center"/>
    </xf>
    <xf numFmtId="0" fontId="6" fillId="5" borderId="74" xfId="0" applyFont="1" applyFill="1" applyBorder="1">
      <alignment vertical="center"/>
    </xf>
    <xf numFmtId="0" fontId="6" fillId="3" borderId="74" xfId="0" quotePrefix="1" applyFont="1" applyFill="1" applyBorder="1">
      <alignment vertical="center"/>
    </xf>
    <xf numFmtId="0" fontId="6" fillId="5" borderId="51" xfId="0" applyFont="1" applyFill="1" applyBorder="1">
      <alignment vertical="center"/>
    </xf>
    <xf numFmtId="49" fontId="0" fillId="5" borderId="36" xfId="0" applyNumberFormat="1" applyFill="1" applyBorder="1" applyProtection="1">
      <alignment vertical="center"/>
      <protection locked="0"/>
    </xf>
    <xf numFmtId="0" fontId="0" fillId="6" borderId="58" xfId="0" applyFill="1" applyBorder="1" applyAlignment="1">
      <alignment horizontal="right" vertical="center"/>
    </xf>
    <xf numFmtId="0" fontId="6" fillId="7" borderId="36" xfId="0" applyFont="1" applyFill="1" applyBorder="1" applyAlignment="1">
      <alignment horizontal="center" vertical="center"/>
    </xf>
    <xf numFmtId="0" fontId="42" fillId="0" borderId="46" xfId="0" applyFont="1" applyBorder="1" applyAlignment="1">
      <alignment horizontal="left" vertical="center"/>
    </xf>
    <xf numFmtId="0" fontId="41" fillId="0" borderId="0" xfId="0" applyFont="1" applyAlignment="1">
      <alignment horizontal="left" vertical="center"/>
    </xf>
    <xf numFmtId="0" fontId="12" fillId="4" borderId="1" xfId="0" applyFont="1" applyFill="1" applyBorder="1" applyAlignment="1" applyProtection="1">
      <alignment horizontal="center" vertical="center"/>
      <protection locked="0"/>
    </xf>
    <xf numFmtId="0" fontId="9" fillId="0" borderId="0" xfId="0" applyFont="1" applyAlignment="1"/>
    <xf numFmtId="0" fontId="9" fillId="0" borderId="64" xfId="0" applyFont="1" applyBorder="1" applyAlignment="1">
      <alignment horizontal="center" vertical="center"/>
    </xf>
    <xf numFmtId="0" fontId="9" fillId="0" borderId="64" xfId="0" applyFont="1" applyBorder="1">
      <alignment vertical="center"/>
    </xf>
    <xf numFmtId="0" fontId="9" fillId="0" borderId="66" xfId="0" applyFont="1" applyBorder="1">
      <alignment vertical="center"/>
    </xf>
    <xf numFmtId="0" fontId="9" fillId="0" borderId="0" xfId="0" applyFont="1" applyAlignment="1">
      <alignment horizontal="center" vertical="center"/>
    </xf>
    <xf numFmtId="0" fontId="9" fillId="0" borderId="67" xfId="0" applyFont="1" applyBorder="1">
      <alignment vertical="center"/>
    </xf>
    <xf numFmtId="0" fontId="9" fillId="0" borderId="0" xfId="0" applyFont="1" applyAlignment="1">
      <alignment horizontal="left" vertical="center"/>
    </xf>
    <xf numFmtId="0" fontId="9" fillId="0" borderId="66" xfId="0" applyFont="1" applyBorder="1" applyAlignment="1">
      <alignment horizontal="center" vertical="center"/>
    </xf>
    <xf numFmtId="0" fontId="6" fillId="0" borderId="0" xfId="0" applyFont="1" applyAlignment="1">
      <alignment horizontal="left" vertical="center"/>
    </xf>
    <xf numFmtId="179" fontId="9" fillId="0" borderId="59" xfId="0" applyNumberFormat="1" applyFont="1" applyBorder="1" applyAlignment="1">
      <alignment horizontal="center" vertical="center"/>
    </xf>
    <xf numFmtId="178" fontId="9" fillId="0" borderId="59" xfId="0" applyNumberFormat="1" applyFont="1" applyBorder="1">
      <alignment vertical="center"/>
    </xf>
    <xf numFmtId="0" fontId="9" fillId="0" borderId="59" xfId="0" applyFont="1" applyBorder="1" applyAlignment="1">
      <alignment horizontal="center" vertical="center"/>
    </xf>
    <xf numFmtId="0" fontId="9" fillId="0" borderId="59" xfId="0" applyFont="1" applyBorder="1">
      <alignment vertical="center"/>
    </xf>
    <xf numFmtId="0" fontId="9" fillId="0" borderId="69" xfId="0" applyFont="1" applyBorder="1">
      <alignment vertical="center"/>
    </xf>
    <xf numFmtId="0" fontId="6" fillId="0" borderId="14" xfId="0" applyFont="1" applyBorder="1" applyAlignment="1">
      <alignment horizontal="center" vertical="center"/>
    </xf>
    <xf numFmtId="0" fontId="6" fillId="6" borderId="32" xfId="0" applyFont="1" applyFill="1" applyBorder="1" applyAlignment="1">
      <alignment horizontal="center" vertical="center"/>
    </xf>
    <xf numFmtId="0" fontId="6" fillId="6" borderId="34" xfId="0" applyFont="1" applyFill="1" applyBorder="1" applyAlignment="1">
      <alignment horizontal="center" vertical="center" shrinkToFit="1"/>
    </xf>
    <xf numFmtId="0" fontId="6" fillId="0" borderId="35" xfId="0" applyFont="1" applyBorder="1" applyAlignment="1">
      <alignment horizontal="center" vertical="center" shrinkToFit="1"/>
    </xf>
    <xf numFmtId="0" fontId="6" fillId="0" borderId="49" xfId="0" applyFont="1" applyBorder="1" applyAlignment="1">
      <alignment horizontal="center" vertical="center" shrinkToFit="1"/>
    </xf>
    <xf numFmtId="0" fontId="6" fillId="0" borderId="17" xfId="0" applyFont="1" applyBorder="1" applyAlignment="1">
      <alignment horizontal="center" vertical="center" shrinkToFit="1"/>
    </xf>
    <xf numFmtId="0" fontId="46" fillId="0" borderId="7" xfId="0" applyFont="1" applyBorder="1" applyAlignment="1">
      <alignment horizontal="center" vertical="center" shrinkToFit="1"/>
    </xf>
    <xf numFmtId="0" fontId="6" fillId="0" borderId="51" xfId="0" applyFont="1" applyBorder="1" applyAlignment="1">
      <alignment horizontal="center" vertical="center" shrinkToFit="1"/>
    </xf>
    <xf numFmtId="0" fontId="6" fillId="0" borderId="79" xfId="0" applyFont="1" applyBorder="1" applyAlignment="1">
      <alignment horizontal="center" vertical="center"/>
    </xf>
    <xf numFmtId="0" fontId="6" fillId="0" borderId="57" xfId="0" applyFont="1" applyBorder="1" applyAlignment="1" applyProtection="1">
      <alignment horizontal="center" vertical="center" shrinkToFit="1"/>
      <protection locked="0"/>
    </xf>
    <xf numFmtId="0" fontId="6" fillId="0" borderId="80" xfId="0" applyFont="1" applyBorder="1" applyAlignment="1" applyProtection="1">
      <alignment horizontal="center" vertical="center"/>
      <protection locked="0"/>
    </xf>
    <xf numFmtId="0" fontId="17" fillId="5" borderId="43" xfId="0" applyFont="1" applyFill="1" applyBorder="1" applyAlignment="1" applyProtection="1">
      <alignment horizontal="left" vertical="center"/>
      <protection locked="0"/>
    </xf>
    <xf numFmtId="0" fontId="17" fillId="0" borderId="21" xfId="0" applyFont="1" applyBorder="1" applyAlignment="1">
      <alignment horizontal="left" vertical="center"/>
    </xf>
    <xf numFmtId="0" fontId="17" fillId="0" borderId="44" xfId="0" applyFont="1" applyBorder="1">
      <alignment vertical="center"/>
    </xf>
    <xf numFmtId="0" fontId="17" fillId="5" borderId="57" xfId="0" applyFont="1" applyFill="1" applyBorder="1" applyProtection="1">
      <alignment vertical="center"/>
      <protection locked="0"/>
    </xf>
    <xf numFmtId="0" fontId="17" fillId="0" borderId="56" xfId="0" applyFont="1" applyBorder="1" applyAlignment="1">
      <alignment horizontal="right" vertical="center" wrapText="1"/>
    </xf>
    <xf numFmtId="0" fontId="17" fillId="0" borderId="42" xfId="0" applyFont="1" applyBorder="1" applyAlignment="1">
      <alignment horizontal="right" vertical="center"/>
    </xf>
    <xf numFmtId="0" fontId="6" fillId="7" borderId="47" xfId="0" applyFont="1" applyFill="1" applyBorder="1" applyAlignment="1">
      <alignment horizontal="center" vertical="center"/>
    </xf>
    <xf numFmtId="0" fontId="6" fillId="0" borderId="84" xfId="0" applyFont="1" applyBorder="1" applyAlignment="1" applyProtection="1">
      <alignment vertical="center" wrapText="1"/>
      <protection locked="0"/>
    </xf>
    <xf numFmtId="0" fontId="6" fillId="0" borderId="51" xfId="0" applyFont="1" applyBorder="1" applyAlignment="1" applyProtection="1">
      <alignment vertical="center" wrapText="1"/>
      <protection locked="0"/>
    </xf>
    <xf numFmtId="0" fontId="11" fillId="0" borderId="15" xfId="0" applyFont="1" applyBorder="1" applyAlignment="1" applyProtection="1">
      <alignment vertical="center" wrapText="1"/>
      <protection locked="0"/>
    </xf>
    <xf numFmtId="0" fontId="11" fillId="0" borderId="15" xfId="0" quotePrefix="1" applyFont="1" applyBorder="1" applyAlignment="1" applyProtection="1">
      <alignment vertical="top" wrapText="1"/>
      <protection locked="0"/>
    </xf>
    <xf numFmtId="0" fontId="11" fillId="0" borderId="23" xfId="0" applyFont="1" applyBorder="1" applyAlignment="1" applyProtection="1">
      <alignment horizontal="center" vertical="center" shrinkToFit="1"/>
      <protection locked="0"/>
    </xf>
    <xf numFmtId="181" fontId="0" fillId="0" borderId="12" xfId="0" applyNumberFormat="1" applyBorder="1" applyAlignment="1">
      <alignment horizontal="left" vertical="center"/>
    </xf>
    <xf numFmtId="181" fontId="0" fillId="0" borderId="12" xfId="0" applyNumberFormat="1" applyBorder="1">
      <alignment vertical="center"/>
    </xf>
    <xf numFmtId="182" fontId="0" fillId="5" borderId="4" xfId="0" applyNumberFormat="1" applyFill="1" applyBorder="1" applyAlignment="1">
      <alignment horizontal="left" vertical="center"/>
    </xf>
    <xf numFmtId="183" fontId="0" fillId="5" borderId="4" xfId="0" applyNumberFormat="1" applyFill="1" applyBorder="1" applyAlignment="1">
      <alignment horizontal="left" vertical="center"/>
    </xf>
    <xf numFmtId="0" fontId="0" fillId="0" borderId="7" xfId="0" applyBorder="1">
      <alignment vertical="center"/>
    </xf>
    <xf numFmtId="0" fontId="58" fillId="0" borderId="7" xfId="0" applyFont="1" applyBorder="1">
      <alignment vertical="center"/>
    </xf>
    <xf numFmtId="0" fontId="0" fillId="0" borderId="18" xfId="0" applyBorder="1">
      <alignment vertical="center"/>
    </xf>
    <xf numFmtId="0" fontId="21" fillId="0" borderId="18" xfId="0" applyFont="1" applyBorder="1">
      <alignment vertical="center"/>
    </xf>
    <xf numFmtId="0" fontId="21" fillId="0" borderId="0" xfId="0" applyFont="1">
      <alignment vertical="center"/>
    </xf>
    <xf numFmtId="0" fontId="21" fillId="0" borderId="6" xfId="0" applyFont="1" applyBorder="1">
      <alignment vertical="center"/>
    </xf>
    <xf numFmtId="183" fontId="0" fillId="0" borderId="12" xfId="0" applyNumberFormat="1" applyBorder="1">
      <alignment vertical="center"/>
    </xf>
    <xf numFmtId="49" fontId="8" fillId="0" borderId="0" xfId="0" applyNumberFormat="1" applyFont="1">
      <alignment vertical="center"/>
    </xf>
    <xf numFmtId="0" fontId="24" fillId="0" borderId="0" xfId="0" applyFont="1" applyAlignment="1">
      <alignment horizontal="left" vertical="center"/>
    </xf>
    <xf numFmtId="0" fontId="24" fillId="0" borderId="4" xfId="0" applyFont="1" applyBorder="1" applyAlignment="1">
      <alignment horizontal="left" vertical="center"/>
    </xf>
    <xf numFmtId="0" fontId="0" fillId="0" borderId="16" xfId="0" applyBorder="1" applyAlignment="1">
      <alignment horizontal="left" vertical="center" wrapText="1"/>
    </xf>
    <xf numFmtId="0" fontId="0" fillId="0" borderId="0" xfId="0" applyAlignment="1">
      <alignment horizontal="left" vertical="center" wrapText="1"/>
    </xf>
    <xf numFmtId="0" fontId="17" fillId="5" borderId="2" xfId="0" applyFont="1" applyFill="1" applyBorder="1" applyAlignment="1" applyProtection="1">
      <alignment horizontal="left" vertical="center"/>
      <protection locked="0"/>
    </xf>
    <xf numFmtId="0" fontId="17" fillId="5" borderId="7" xfId="0" applyFont="1" applyFill="1" applyBorder="1" applyAlignment="1" applyProtection="1">
      <alignment horizontal="left" vertical="center"/>
      <protection locked="0"/>
    </xf>
    <xf numFmtId="0" fontId="17" fillId="0" borderId="83" xfId="0" applyFont="1" applyBorder="1" applyAlignment="1">
      <alignment horizontal="left" vertical="center" wrapText="1"/>
    </xf>
    <xf numFmtId="0" fontId="17" fillId="0" borderId="42" xfId="0" applyFont="1" applyBorder="1" applyAlignment="1">
      <alignment horizontal="left" vertical="center" wrapText="1"/>
    </xf>
    <xf numFmtId="0" fontId="17" fillId="0" borderId="82" xfId="0" applyFont="1" applyBorder="1" applyAlignment="1">
      <alignment horizontal="left" vertical="center" wrapText="1"/>
    </xf>
    <xf numFmtId="0" fontId="17" fillId="0" borderId="44" xfId="0" applyFont="1" applyBorder="1" applyAlignment="1">
      <alignment horizontal="left" vertical="center" wrapText="1"/>
    </xf>
    <xf numFmtId="0" fontId="17" fillId="0" borderId="24" xfId="0" applyFont="1" applyBorder="1" applyAlignment="1">
      <alignment horizontal="left" vertical="center" wrapText="1"/>
    </xf>
    <xf numFmtId="0" fontId="17" fillId="0" borderId="55" xfId="0" applyFont="1" applyBorder="1" applyAlignment="1">
      <alignment horizontal="left" vertical="center" wrapText="1"/>
    </xf>
    <xf numFmtId="0" fontId="17" fillId="0" borderId="81" xfId="0" applyFont="1" applyBorder="1" applyAlignment="1">
      <alignment horizontal="left" vertical="center"/>
    </xf>
    <xf numFmtId="0" fontId="17" fillId="0" borderId="11" xfId="0" applyFont="1" applyBorder="1" applyAlignment="1">
      <alignment horizontal="left" vertical="center"/>
    </xf>
    <xf numFmtId="0" fontId="6" fillId="0" borderId="72" xfId="0" applyFont="1" applyBorder="1" applyAlignment="1">
      <alignment horizontal="center" vertical="center"/>
    </xf>
    <xf numFmtId="0" fontId="6" fillId="0" borderId="52" xfId="0" applyFont="1" applyBorder="1" applyAlignment="1">
      <alignment horizontal="center" vertical="center"/>
    </xf>
    <xf numFmtId="0" fontId="13" fillId="3" borderId="75" xfId="0" applyFont="1" applyFill="1" applyBorder="1" applyAlignment="1" applyProtection="1">
      <alignment horizontal="center" vertical="center" shrinkToFit="1"/>
      <protection locked="0"/>
    </xf>
    <xf numFmtId="0" fontId="13" fillId="3" borderId="54" xfId="0" applyFont="1" applyFill="1" applyBorder="1" applyAlignment="1" applyProtection="1">
      <alignment horizontal="center" vertical="center" shrinkToFit="1"/>
      <protection locked="0"/>
    </xf>
    <xf numFmtId="0" fontId="0" fillId="0" borderId="0" xfId="0" applyAlignment="1">
      <alignment horizontal="center" vertical="center"/>
    </xf>
    <xf numFmtId="0" fontId="0" fillId="0" borderId="14" xfId="0" applyBorder="1" applyAlignment="1">
      <alignment horizontal="left" vertical="center" shrinkToFit="1"/>
    </xf>
    <xf numFmtId="0" fontId="0" fillId="0" borderId="23" xfId="0" applyBorder="1" applyAlignment="1">
      <alignment horizontal="left" vertical="center" shrinkToFit="1"/>
    </xf>
    <xf numFmtId="0" fontId="0" fillId="0" borderId="15" xfId="0" applyBorder="1" applyAlignment="1">
      <alignment horizontal="left" vertical="center" shrinkToFit="1"/>
    </xf>
    <xf numFmtId="0" fontId="0" fillId="0" borderId="19" xfId="0" applyBorder="1" applyAlignment="1">
      <alignment horizontal="left" vertical="center" shrinkToFit="1"/>
    </xf>
    <xf numFmtId="0" fontId="0" fillId="0" borderId="9" xfId="0" applyBorder="1" applyAlignment="1">
      <alignment horizontal="left" vertical="center" shrinkToFit="1"/>
    </xf>
    <xf numFmtId="0" fontId="0" fillId="6" borderId="20" xfId="0" applyFill="1" applyBorder="1" applyAlignment="1">
      <alignment horizontal="right" vertical="center"/>
    </xf>
    <xf numFmtId="0" fontId="0" fillId="6" borderId="19" xfId="0" applyFill="1" applyBorder="1" applyAlignment="1">
      <alignment horizontal="right" vertical="center"/>
    </xf>
    <xf numFmtId="0" fontId="0" fillId="6" borderId="58" xfId="0" applyFill="1" applyBorder="1" applyAlignment="1">
      <alignment horizontal="right" vertical="center"/>
    </xf>
    <xf numFmtId="0" fontId="6" fillId="6" borderId="31" xfId="0" applyFont="1" applyFill="1" applyBorder="1" applyAlignment="1">
      <alignment horizontal="center" vertical="center"/>
    </xf>
    <xf numFmtId="0" fontId="6" fillId="6" borderId="32" xfId="0" applyFont="1" applyFill="1" applyBorder="1" applyAlignment="1">
      <alignment horizontal="center" vertical="center"/>
    </xf>
    <xf numFmtId="0" fontId="6" fillId="6" borderId="39" xfId="0" applyFont="1" applyFill="1" applyBorder="1" applyAlignment="1">
      <alignment horizontal="center" vertical="center"/>
    </xf>
    <xf numFmtId="0" fontId="6" fillId="6" borderId="72" xfId="0" applyFont="1" applyFill="1" applyBorder="1" applyAlignment="1">
      <alignment horizontal="center" vertical="center"/>
    </xf>
    <xf numFmtId="0" fontId="6" fillId="6" borderId="52" xfId="0" applyFont="1" applyFill="1" applyBorder="1" applyAlignment="1">
      <alignment horizontal="center" vertical="center"/>
    </xf>
    <xf numFmtId="0" fontId="6" fillId="6" borderId="37" xfId="0" applyFont="1" applyFill="1" applyBorder="1" applyAlignment="1">
      <alignment horizontal="center" vertical="center" wrapText="1"/>
    </xf>
    <xf numFmtId="0" fontId="6" fillId="6" borderId="38" xfId="0" applyFont="1" applyFill="1" applyBorder="1" applyAlignment="1">
      <alignment horizontal="center" vertical="center"/>
    </xf>
    <xf numFmtId="0" fontId="0" fillId="0" borderId="57" xfId="0" applyBorder="1" applyAlignment="1">
      <alignment horizontal="left" vertical="center" shrinkToFit="1"/>
    </xf>
    <xf numFmtId="0" fontId="45" fillId="0" borderId="71" xfId="0" applyFont="1" applyBorder="1" applyAlignment="1">
      <alignment horizontal="center" vertical="center"/>
    </xf>
    <xf numFmtId="0" fontId="11" fillId="6" borderId="75" xfId="0" applyFont="1" applyFill="1" applyBorder="1" applyAlignment="1">
      <alignment horizontal="center" vertical="center" shrinkToFit="1"/>
    </xf>
    <xf numFmtId="0" fontId="11" fillId="6" borderId="54" xfId="0" applyFont="1" applyFill="1" applyBorder="1" applyAlignment="1">
      <alignment horizontal="center" vertical="center" shrinkToFit="1"/>
    </xf>
    <xf numFmtId="0" fontId="6" fillId="0" borderId="71" xfId="0" applyFont="1" applyBorder="1" applyAlignment="1">
      <alignment horizontal="left" vertical="center"/>
    </xf>
    <xf numFmtId="0" fontId="39" fillId="0" borderId="71" xfId="0" applyFont="1" applyBorder="1" applyAlignment="1">
      <alignment horizontal="left" vertical="center" wrapText="1"/>
    </xf>
    <xf numFmtId="0" fontId="39" fillId="0" borderId="26" xfId="0" applyFont="1" applyBorder="1" applyAlignment="1">
      <alignment horizontal="left" vertical="center" wrapText="1"/>
    </xf>
    <xf numFmtId="0" fontId="39" fillId="0" borderId="0" xfId="0" applyFont="1" applyAlignment="1">
      <alignment horizontal="left" vertical="center" wrapText="1"/>
    </xf>
    <xf numFmtId="0" fontId="39" fillId="0" borderId="28" xfId="0" applyFont="1" applyBorder="1" applyAlignment="1">
      <alignment horizontal="left" vertical="center" wrapText="1"/>
    </xf>
    <xf numFmtId="0" fontId="39" fillId="0" borderId="0" xfId="0" applyFont="1" applyAlignment="1">
      <alignment horizontal="left" vertical="top"/>
    </xf>
    <xf numFmtId="0" fontId="39" fillId="0" borderId="28" xfId="0" applyFont="1" applyBorder="1" applyAlignment="1">
      <alignment horizontal="left" vertical="top"/>
    </xf>
    <xf numFmtId="0" fontId="6" fillId="6" borderId="37" xfId="0" applyFont="1" applyFill="1" applyBorder="1" applyAlignment="1">
      <alignment horizontal="center" vertical="center"/>
    </xf>
    <xf numFmtId="0" fontId="6" fillId="6" borderId="41" xfId="0" applyFont="1" applyFill="1" applyBorder="1" applyAlignment="1">
      <alignment horizontal="center" vertical="center"/>
    </xf>
    <xf numFmtId="0" fontId="6" fillId="6" borderId="34" xfId="0" applyFont="1" applyFill="1" applyBorder="1" applyAlignment="1">
      <alignment horizontal="center" vertical="center"/>
    </xf>
    <xf numFmtId="0" fontId="6" fillId="6" borderId="35" xfId="0" applyFont="1" applyFill="1" applyBorder="1" applyAlignment="1">
      <alignment horizontal="center" vertical="center"/>
    </xf>
    <xf numFmtId="0" fontId="6" fillId="0" borderId="20" xfId="0" applyFont="1" applyBorder="1" applyAlignment="1">
      <alignment horizontal="center" vertical="center"/>
    </xf>
    <xf numFmtId="0" fontId="6" fillId="0" borderId="19" xfId="0" applyFont="1" applyBorder="1" applyAlignment="1">
      <alignment horizontal="center" vertical="center"/>
    </xf>
    <xf numFmtId="0" fontId="6" fillId="0" borderId="9" xfId="0" applyFont="1" applyBorder="1" applyAlignment="1">
      <alignment horizontal="center" vertical="center"/>
    </xf>
    <xf numFmtId="0" fontId="41" fillId="0" borderId="76" xfId="0" applyFont="1" applyBorder="1" applyAlignment="1">
      <alignment horizontal="center" vertical="center" wrapText="1"/>
    </xf>
    <xf numFmtId="0" fontId="41" fillId="0" borderId="77" xfId="0" applyFont="1" applyBorder="1" applyAlignment="1">
      <alignment horizontal="center" vertical="center" wrapText="1"/>
    </xf>
    <xf numFmtId="0" fontId="41" fillId="0" borderId="78" xfId="0" applyFont="1" applyBorder="1" applyAlignment="1">
      <alignment horizontal="center" vertical="center" wrapText="1"/>
    </xf>
    <xf numFmtId="0" fontId="5" fillId="0" borderId="0" xfId="0" applyFont="1" applyAlignment="1">
      <alignment horizontal="left" vertical="center"/>
    </xf>
    <xf numFmtId="0" fontId="6" fillId="0" borderId="25" xfId="0" applyFont="1" applyBorder="1" applyAlignment="1">
      <alignment horizontal="center" vertical="center"/>
    </xf>
    <xf numFmtId="0" fontId="6" fillId="0" borderId="51" xfId="0" applyFont="1" applyBorder="1" applyAlignment="1">
      <alignment horizontal="center" vertical="center"/>
    </xf>
    <xf numFmtId="0" fontId="6" fillId="6" borderId="31" xfId="0" applyFont="1" applyFill="1" applyBorder="1" applyAlignment="1">
      <alignment horizontal="center" vertical="center" wrapText="1"/>
    </xf>
    <xf numFmtId="0" fontId="6" fillId="6" borderId="33" xfId="0" applyFont="1" applyFill="1" applyBorder="1" applyAlignment="1">
      <alignment horizontal="center" vertical="center" wrapText="1"/>
    </xf>
    <xf numFmtId="0" fontId="6" fillId="6" borderId="10" xfId="0" applyFont="1" applyFill="1" applyBorder="1" applyAlignment="1">
      <alignment horizontal="center" vertical="center"/>
    </xf>
    <xf numFmtId="0" fontId="6" fillId="6" borderId="1" xfId="0" applyFont="1" applyFill="1" applyBorder="1" applyAlignment="1">
      <alignment horizontal="center" vertical="center"/>
    </xf>
    <xf numFmtId="0" fontId="6" fillId="6" borderId="33" xfId="0" applyFont="1" applyFill="1" applyBorder="1" applyAlignment="1">
      <alignment horizontal="center" vertical="center"/>
    </xf>
    <xf numFmtId="0" fontId="6" fillId="7" borderId="24" xfId="0" applyFont="1" applyFill="1" applyBorder="1" applyAlignment="1">
      <alignment horizontal="center" vertical="center" wrapText="1"/>
    </xf>
    <xf numFmtId="0" fontId="6" fillId="7" borderId="56" xfId="0" applyFont="1" applyFill="1" applyBorder="1" applyAlignment="1">
      <alignment horizontal="center" vertical="center" wrapText="1"/>
    </xf>
    <xf numFmtId="0" fontId="6" fillId="0" borderId="70" xfId="0" applyFont="1" applyBorder="1" applyAlignment="1">
      <alignment horizontal="center" vertical="center"/>
    </xf>
    <xf numFmtId="0" fontId="6" fillId="0" borderId="18" xfId="0" applyFont="1" applyBorder="1" applyAlignment="1">
      <alignment horizontal="center" vertical="center"/>
    </xf>
    <xf numFmtId="0" fontId="6" fillId="7" borderId="70" xfId="0" applyFont="1" applyFill="1" applyBorder="1" applyAlignment="1">
      <alignment horizontal="center" vertical="center"/>
    </xf>
    <xf numFmtId="0" fontId="6" fillId="7" borderId="57" xfId="0" applyFont="1" applyFill="1" applyBorder="1" applyAlignment="1">
      <alignment horizontal="center" vertical="center"/>
    </xf>
    <xf numFmtId="0" fontId="6" fillId="0" borderId="24" xfId="0" applyFont="1" applyBorder="1" applyAlignment="1">
      <alignment horizontal="center" vertical="center" wrapText="1"/>
    </xf>
    <xf numFmtId="0" fontId="6" fillId="0" borderId="55" xfId="0" applyFont="1" applyBorder="1" applyAlignment="1">
      <alignment horizontal="center" vertical="center" wrapText="1"/>
    </xf>
    <xf numFmtId="0" fontId="11" fillId="0" borderId="70" xfId="0" applyFont="1" applyBorder="1" applyAlignment="1">
      <alignment horizontal="center" vertical="center" wrapText="1"/>
    </xf>
    <xf numFmtId="0" fontId="11" fillId="0" borderId="18" xfId="0" applyFont="1" applyBorder="1" applyAlignment="1">
      <alignment horizontal="center" vertical="center" wrapText="1"/>
    </xf>
    <xf numFmtId="0" fontId="40" fillId="0" borderId="0" xfId="0" applyFont="1" applyAlignment="1">
      <alignment horizontal="left" vertical="center"/>
    </xf>
    <xf numFmtId="0" fontId="6" fillId="0" borderId="49" xfId="0" applyFont="1" applyBorder="1" applyAlignment="1">
      <alignment horizontal="center" vertical="center"/>
    </xf>
    <xf numFmtId="0" fontId="6" fillId="0" borderId="48" xfId="0" applyFont="1" applyBorder="1" applyAlignment="1">
      <alignment horizontal="center" vertical="center"/>
    </xf>
    <xf numFmtId="0" fontId="6" fillId="7" borderId="49" xfId="0" applyFont="1" applyFill="1" applyBorder="1" applyAlignment="1">
      <alignment horizontal="center" vertical="center"/>
    </xf>
    <xf numFmtId="0" fontId="11" fillId="7" borderId="70" xfId="0" applyFont="1" applyFill="1" applyBorder="1" applyAlignment="1">
      <alignment horizontal="center" vertical="center" wrapText="1"/>
    </xf>
    <xf numFmtId="0" fontId="11" fillId="7" borderId="57" xfId="0" applyFont="1" applyFill="1" applyBorder="1" applyAlignment="1">
      <alignment horizontal="center" vertical="center" wrapText="1"/>
    </xf>
    <xf numFmtId="0" fontId="6" fillId="7" borderId="39" xfId="0" applyFont="1" applyFill="1" applyBorder="1" applyAlignment="1">
      <alignment horizontal="center" vertical="center"/>
    </xf>
    <xf numFmtId="0" fontId="6" fillId="7" borderId="48" xfId="0" applyFont="1" applyFill="1" applyBorder="1" applyAlignment="1">
      <alignment horizontal="center" vertical="center"/>
    </xf>
    <xf numFmtId="0" fontId="10" fillId="7" borderId="33" xfId="0" applyFont="1" applyFill="1" applyBorder="1" applyAlignment="1">
      <alignment horizontal="left" vertical="center" wrapText="1"/>
    </xf>
    <xf numFmtId="0" fontId="10" fillId="7" borderId="21" xfId="0" applyFont="1" applyFill="1" applyBorder="1" applyAlignment="1">
      <alignment horizontal="left" vertical="center" wrapText="1"/>
    </xf>
    <xf numFmtId="0" fontId="6" fillId="0" borderId="25" xfId="0" applyFont="1" applyBorder="1" applyAlignment="1">
      <alignment horizontal="center" vertical="center" wrapText="1"/>
    </xf>
    <xf numFmtId="0" fontId="6" fillId="0" borderId="45" xfId="0" applyFont="1" applyBorder="1" applyAlignment="1">
      <alignment horizontal="center" vertical="center" wrapText="1"/>
    </xf>
    <xf numFmtId="0" fontId="6" fillId="7" borderId="33" xfId="0" applyFont="1" applyFill="1" applyBorder="1" applyAlignment="1">
      <alignment horizontal="center" vertical="center" wrapText="1"/>
    </xf>
    <xf numFmtId="0" fontId="6" fillId="7" borderId="21" xfId="0" applyFont="1" applyFill="1" applyBorder="1" applyAlignment="1">
      <alignment horizontal="center" vertical="center"/>
    </xf>
    <xf numFmtId="0" fontId="6" fillId="7" borderId="32" xfId="0" applyFont="1" applyFill="1" applyBorder="1" applyAlignment="1">
      <alignment horizontal="center" vertical="center" wrapText="1"/>
    </xf>
    <xf numFmtId="0" fontId="6" fillId="7" borderId="36" xfId="0" applyFont="1" applyFill="1" applyBorder="1" applyAlignment="1">
      <alignment horizontal="center" vertical="center"/>
    </xf>
    <xf numFmtId="0" fontId="6" fillId="7" borderId="25" xfId="0" applyFont="1" applyFill="1" applyBorder="1" applyAlignment="1">
      <alignment horizontal="center" vertical="center"/>
    </xf>
    <xf numFmtId="0" fontId="6" fillId="7" borderId="51" xfId="0" applyFont="1" applyFill="1" applyBorder="1" applyAlignment="1">
      <alignment horizontal="center" vertical="center"/>
    </xf>
    <xf numFmtId="0" fontId="6" fillId="7" borderId="47" xfId="0" applyFont="1" applyFill="1" applyBorder="1" applyAlignment="1">
      <alignment horizontal="center" vertical="center"/>
    </xf>
    <xf numFmtId="0" fontId="6" fillId="7" borderId="32" xfId="0" applyFont="1" applyFill="1" applyBorder="1" applyAlignment="1">
      <alignment horizontal="center" vertical="center"/>
    </xf>
    <xf numFmtId="0" fontId="10" fillId="7" borderId="39" xfId="0" applyFont="1" applyFill="1" applyBorder="1" applyAlignment="1">
      <alignment horizontal="center" vertical="center" wrapText="1"/>
    </xf>
    <xf numFmtId="0" fontId="10" fillId="7" borderId="48" xfId="0" applyFont="1" applyFill="1" applyBorder="1" applyAlignment="1">
      <alignment horizontal="center" vertical="center" wrapText="1"/>
    </xf>
    <xf numFmtId="0" fontId="52" fillId="0" borderId="0" xfId="0" applyFont="1" applyAlignment="1">
      <alignment horizontal="left" vertical="center"/>
    </xf>
    <xf numFmtId="0" fontId="6" fillId="7" borderId="39" xfId="0" applyFont="1" applyFill="1" applyBorder="1" applyAlignment="1">
      <alignment horizontal="center" vertical="center" wrapText="1"/>
    </xf>
    <xf numFmtId="0" fontId="6" fillId="7" borderId="40" xfId="0" applyFont="1" applyFill="1" applyBorder="1" applyAlignment="1">
      <alignment horizontal="center" vertical="center"/>
    </xf>
    <xf numFmtId="0" fontId="10" fillId="7" borderId="32" xfId="0" applyFont="1" applyFill="1" applyBorder="1" applyAlignment="1">
      <alignment horizontal="left" vertical="center" wrapText="1"/>
    </xf>
    <xf numFmtId="0" fontId="10" fillId="7" borderId="36" xfId="0" applyFont="1" applyFill="1" applyBorder="1" applyAlignment="1">
      <alignment horizontal="left" vertical="center" wrapText="1"/>
    </xf>
    <xf numFmtId="0" fontId="36" fillId="0" borderId="0" xfId="0" applyFont="1" applyAlignment="1">
      <alignment horizontal="left" vertical="center"/>
    </xf>
    <xf numFmtId="0" fontId="10" fillId="7" borderId="39" xfId="0" applyFont="1" applyFill="1" applyBorder="1" applyAlignment="1">
      <alignment horizontal="left" vertical="center" wrapText="1"/>
    </xf>
    <xf numFmtId="0" fontId="10" fillId="7" borderId="40" xfId="0" applyFont="1" applyFill="1" applyBorder="1" applyAlignment="1">
      <alignment horizontal="left" vertical="center" wrapText="1"/>
    </xf>
    <xf numFmtId="0" fontId="14" fillId="0" borderId="13" xfId="0" applyFont="1" applyBorder="1" applyAlignment="1">
      <alignment horizontal="center" vertical="center"/>
    </xf>
    <xf numFmtId="0" fontId="14" fillId="0" borderId="14" xfId="0" applyFont="1" applyBorder="1" applyAlignment="1">
      <alignment horizontal="center" vertical="center"/>
    </xf>
    <xf numFmtId="177" fontId="14" fillId="0" borderId="15" xfId="0" applyNumberFormat="1" applyFont="1" applyBorder="1" applyAlignment="1">
      <alignment horizontal="right" vertical="center"/>
    </xf>
    <xf numFmtId="177" fontId="14" fillId="0" borderId="19" xfId="0" applyNumberFormat="1" applyFont="1" applyBorder="1" applyAlignment="1">
      <alignment horizontal="right" vertical="center"/>
    </xf>
    <xf numFmtId="177" fontId="14" fillId="0" borderId="9" xfId="0" applyNumberFormat="1" applyFont="1" applyBorder="1" applyAlignment="1">
      <alignment horizontal="right" vertical="center"/>
    </xf>
    <xf numFmtId="0" fontId="6" fillId="0" borderId="12" xfId="0" applyFont="1" applyBorder="1" applyAlignment="1">
      <alignment horizontal="center" vertical="center" shrinkToFit="1"/>
    </xf>
    <xf numFmtId="0" fontId="6" fillId="0" borderId="3" xfId="0" applyFont="1" applyBorder="1" applyAlignment="1">
      <alignment horizontal="center" vertical="center" shrinkToFit="1"/>
    </xf>
    <xf numFmtId="0" fontId="6" fillId="0" borderId="0" xfId="0" applyFont="1" applyAlignment="1">
      <alignment horizontal="center" vertical="center"/>
    </xf>
    <xf numFmtId="0" fontId="6" fillId="0" borderId="17" xfId="0" applyFont="1" applyBorder="1" applyAlignment="1">
      <alignment horizontal="center" vertical="center" shrinkToFit="1"/>
    </xf>
    <xf numFmtId="0" fontId="12" fillId="0" borderId="0" xfId="0" applyFont="1" applyAlignment="1">
      <alignment horizontal="center" vertical="center"/>
    </xf>
    <xf numFmtId="0" fontId="9" fillId="0" borderId="66" xfId="0" applyFont="1" applyBorder="1" applyAlignment="1">
      <alignment horizontal="center" vertical="center"/>
    </xf>
    <xf numFmtId="0" fontId="9" fillId="0" borderId="0" xfId="0" applyFont="1" applyAlignment="1">
      <alignment horizontal="center" vertical="center"/>
    </xf>
    <xf numFmtId="0" fontId="9" fillId="0" borderId="68" xfId="0" applyFont="1" applyBorder="1" applyAlignment="1">
      <alignment horizontal="center" vertical="center"/>
    </xf>
    <xf numFmtId="0" fontId="9" fillId="0" borderId="59" xfId="0" applyFont="1" applyBorder="1" applyAlignment="1">
      <alignment horizontal="center" vertical="center"/>
    </xf>
    <xf numFmtId="0" fontId="6" fillId="4" borderId="12" xfId="0" applyFont="1" applyFill="1" applyBorder="1" applyAlignment="1" applyProtection="1">
      <alignment horizontal="left" vertical="top"/>
      <protection locked="0"/>
    </xf>
    <xf numFmtId="0" fontId="6" fillId="4" borderId="17" xfId="0" applyFont="1" applyFill="1" applyBorder="1" applyAlignment="1" applyProtection="1">
      <alignment horizontal="left" vertical="top"/>
      <protection locked="0"/>
    </xf>
    <xf numFmtId="0" fontId="6" fillId="4" borderId="3" xfId="0" applyFont="1" applyFill="1" applyBorder="1" applyAlignment="1" applyProtection="1">
      <alignment horizontal="left" vertical="top"/>
      <protection locked="0"/>
    </xf>
    <xf numFmtId="0" fontId="36" fillId="0" borderId="0" xfId="0" applyFont="1" applyAlignment="1">
      <alignment horizontal="left" vertical="top" wrapText="1"/>
    </xf>
    <xf numFmtId="0" fontId="6" fillId="0" borderId="0" xfId="0" applyFont="1" applyAlignment="1">
      <alignment horizontal="left" vertical="top" wrapText="1"/>
    </xf>
    <xf numFmtId="0" fontId="9" fillId="0" borderId="63" xfId="0" applyFont="1" applyBorder="1" applyAlignment="1">
      <alignment horizontal="center" vertical="center"/>
    </xf>
    <xf numFmtId="0" fontId="9" fillId="0" borderId="64" xfId="0" applyFont="1" applyBorder="1" applyAlignment="1">
      <alignment horizontal="center" vertical="center"/>
    </xf>
    <xf numFmtId="0" fontId="9" fillId="0" borderId="64" xfId="0" applyFont="1" applyBorder="1" applyAlignment="1">
      <alignment horizontal="right" vertical="center"/>
    </xf>
    <xf numFmtId="49" fontId="9" fillId="0" borderId="64" xfId="0" applyNumberFormat="1" applyFont="1" applyBorder="1" applyAlignment="1">
      <alignment horizontal="center" vertical="center"/>
    </xf>
    <xf numFmtId="0" fontId="9" fillId="0" borderId="65" xfId="0" applyFont="1" applyBorder="1" applyAlignment="1">
      <alignment horizontal="center" vertical="center"/>
    </xf>
    <xf numFmtId="0" fontId="34" fillId="0" borderId="1" xfId="0" applyFont="1" applyBorder="1" applyAlignment="1">
      <alignment horizontal="center" vertical="center" shrinkToFit="1"/>
    </xf>
    <xf numFmtId="0" fontId="32" fillId="0" borderId="12" xfId="0" applyFont="1" applyBorder="1" applyAlignment="1">
      <alignment horizontal="center" vertical="center" shrinkToFit="1"/>
    </xf>
    <xf numFmtId="0" fontId="32" fillId="0" borderId="17" xfId="0" applyFont="1" applyBorder="1" applyAlignment="1">
      <alignment horizontal="center" vertical="center" shrinkToFit="1"/>
    </xf>
    <xf numFmtId="0" fontId="32" fillId="0" borderId="3" xfId="0" applyFont="1" applyBorder="1" applyAlignment="1">
      <alignment horizontal="center" vertical="center" shrinkToFit="1"/>
    </xf>
    <xf numFmtId="0" fontId="32" fillId="0" borderId="43" xfId="0" applyFont="1" applyBorder="1" applyAlignment="1">
      <alignment horizontal="center" vertical="center" shrinkToFit="1"/>
    </xf>
    <xf numFmtId="0" fontId="32" fillId="0" borderId="4" xfId="0" applyFont="1" applyBorder="1" applyAlignment="1">
      <alignment horizontal="center" vertical="center" shrinkToFit="1"/>
    </xf>
    <xf numFmtId="0" fontId="32" fillId="0" borderId="30" xfId="0" applyFont="1" applyBorder="1" applyAlignment="1">
      <alignment horizontal="center" vertical="center" shrinkToFit="1"/>
    </xf>
    <xf numFmtId="0" fontId="43" fillId="0" borderId="0" xfId="0" applyFont="1" applyAlignment="1">
      <alignment horizontal="left" vertical="top" wrapText="1"/>
    </xf>
    <xf numFmtId="0" fontId="32" fillId="7" borderId="12" xfId="0" applyFont="1" applyFill="1" applyBorder="1" applyAlignment="1">
      <alignment horizontal="center" vertical="center"/>
    </xf>
    <xf numFmtId="0" fontId="32" fillId="7" borderId="17" xfId="0" applyFont="1" applyFill="1" applyBorder="1" applyAlignment="1">
      <alignment horizontal="center" vertical="center"/>
    </xf>
    <xf numFmtId="0" fontId="32" fillId="7" borderId="3" xfId="0" applyFont="1" applyFill="1" applyBorder="1" applyAlignment="1">
      <alignment horizontal="center" vertical="center"/>
    </xf>
    <xf numFmtId="0" fontId="49" fillId="0" borderId="0" xfId="0" applyFont="1" applyAlignment="1">
      <alignment horizontal="left" vertical="center" indent="1"/>
    </xf>
    <xf numFmtId="0" fontId="49" fillId="0" borderId="0" xfId="0" applyFont="1" applyAlignment="1">
      <alignment horizontal="left" vertical="center"/>
    </xf>
    <xf numFmtId="0" fontId="32" fillId="0" borderId="0" xfId="0" applyFont="1" applyAlignment="1">
      <alignment horizontal="left" vertical="center"/>
    </xf>
    <xf numFmtId="0" fontId="32" fillId="0" borderId="17" xfId="0" applyFont="1" applyBorder="1" applyAlignment="1">
      <alignment horizontal="center" vertical="center"/>
    </xf>
    <xf numFmtId="0" fontId="32" fillId="0" borderId="3" xfId="0" applyFont="1" applyBorder="1" applyAlignment="1">
      <alignment horizontal="center" vertical="center"/>
    </xf>
    <xf numFmtId="0" fontId="32" fillId="0" borderId="12" xfId="0" applyFont="1" applyBorder="1" applyAlignment="1">
      <alignment horizontal="center" vertical="center"/>
    </xf>
    <xf numFmtId="0" fontId="35" fillId="0" borderId="0" xfId="0" applyFont="1" applyAlignment="1">
      <alignment horizontal="distributed" vertical="center" justifyLastLine="1"/>
    </xf>
    <xf numFmtId="0" fontId="0" fillId="5" borderId="1" xfId="0" applyFill="1" applyBorder="1" applyAlignment="1">
      <alignment horizontal="center" vertical="center"/>
    </xf>
    <xf numFmtId="0" fontId="0" fillId="5" borderId="12" xfId="0" applyFill="1" applyBorder="1" applyAlignment="1">
      <alignment horizontal="left" vertical="center"/>
    </xf>
    <xf numFmtId="0" fontId="0" fillId="5" borderId="17" xfId="0" applyFill="1" applyBorder="1" applyAlignment="1">
      <alignment horizontal="left" vertical="center"/>
    </xf>
    <xf numFmtId="0" fontId="0" fillId="5" borderId="3" xfId="0" applyFill="1" applyBorder="1" applyAlignment="1">
      <alignment horizontal="left" vertical="center"/>
    </xf>
    <xf numFmtId="0" fontId="6" fillId="0" borderId="12" xfId="0" applyFont="1" applyBorder="1" applyAlignment="1" applyProtection="1">
      <alignment horizontal="left" vertical="top"/>
      <protection locked="0"/>
    </xf>
    <xf numFmtId="0" fontId="6" fillId="0" borderId="17" xfId="0" applyFont="1" applyBorder="1" applyAlignment="1" applyProtection="1">
      <alignment horizontal="left" vertical="top"/>
      <protection locked="0"/>
    </xf>
    <xf numFmtId="0" fontId="6" fillId="0" borderId="3" xfId="0" applyFont="1" applyBorder="1" applyAlignment="1" applyProtection="1">
      <alignment horizontal="left" vertical="top"/>
      <protection locked="0"/>
    </xf>
    <xf numFmtId="38" fontId="31" fillId="8" borderId="61" xfId="1" applyFont="1" applyFill="1" applyBorder="1" applyAlignment="1" applyProtection="1">
      <alignment horizontal="center" vertical="center"/>
    </xf>
    <xf numFmtId="0" fontId="8" fillId="0" borderId="12" xfId="0" applyFont="1" applyBorder="1" applyAlignment="1">
      <alignment horizontal="center" vertical="center" shrinkToFit="1"/>
    </xf>
    <xf numFmtId="0" fontId="8" fillId="0" borderId="17" xfId="0" applyFont="1" applyBorder="1" applyAlignment="1">
      <alignment horizontal="center" vertical="center" shrinkToFit="1"/>
    </xf>
    <xf numFmtId="0" fontId="8" fillId="0" borderId="3" xfId="0" applyFont="1" applyBorder="1" applyAlignment="1">
      <alignment horizontal="center" vertical="center" shrinkToFit="1"/>
    </xf>
    <xf numFmtId="0" fontId="31" fillId="8" borderId="61" xfId="0" applyFont="1" applyFill="1" applyBorder="1" applyAlignment="1">
      <alignment horizontal="left" vertical="center"/>
    </xf>
    <xf numFmtId="0" fontId="31" fillId="8" borderId="62" xfId="0" applyFont="1" applyFill="1" applyBorder="1" applyAlignment="1">
      <alignment horizontal="left" vertical="center"/>
    </xf>
    <xf numFmtId="0" fontId="37" fillId="9" borderId="27" xfId="0" applyFont="1" applyFill="1" applyBorder="1" applyAlignment="1">
      <alignment horizontal="distributed" vertical="center" justifyLastLine="1"/>
    </xf>
    <xf numFmtId="0" fontId="37" fillId="9" borderId="0" xfId="0" applyFont="1" applyFill="1" applyAlignment="1">
      <alignment horizontal="distributed" vertical="center" justifyLastLine="1"/>
    </xf>
    <xf numFmtId="0" fontId="9" fillId="0" borderId="0" xfId="0" applyFont="1" applyAlignment="1">
      <alignment horizontal="right" vertical="center"/>
    </xf>
    <xf numFmtId="0" fontId="8" fillId="0" borderId="1" xfId="0" applyFont="1" applyBorder="1" applyAlignment="1">
      <alignment horizontal="center" vertical="center"/>
    </xf>
    <xf numFmtId="0" fontId="9" fillId="0" borderId="6" xfId="0" applyFont="1" applyBorder="1" applyAlignment="1">
      <alignment horizontal="center" vertical="center"/>
    </xf>
    <xf numFmtId="0" fontId="9" fillId="0" borderId="46" xfId="0" applyFont="1" applyBorder="1" applyAlignment="1">
      <alignment horizontal="center" vertical="center"/>
    </xf>
    <xf numFmtId="0" fontId="8" fillId="0" borderId="1" xfId="0" applyFont="1" applyBorder="1" applyAlignment="1">
      <alignment horizontal="center" vertical="center" shrinkToFit="1"/>
    </xf>
  </cellXfs>
  <cellStyles count="3">
    <cellStyle name="ハイパーリンク" xfId="2" builtinId="8"/>
    <cellStyle name="桁区切り" xfId="1" builtinId="6"/>
    <cellStyle name="標準" xfId="0" builtinId="0"/>
  </cellStyles>
  <dxfs count="32">
    <dxf>
      <fill>
        <patternFill>
          <bgColor rgb="FFFFFF00"/>
        </patternFill>
      </fill>
    </dxf>
    <dxf>
      <fill>
        <patternFill>
          <bgColor rgb="FFFFFF00"/>
        </patternFill>
      </fill>
    </dxf>
    <dxf>
      <fill>
        <patternFill>
          <bgColor rgb="FFFFFF00"/>
        </patternFill>
      </fill>
    </dxf>
    <dxf>
      <fill>
        <patternFill>
          <bgColor rgb="FFFFFF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FF99"/>
        </patternFill>
      </fill>
    </dxf>
    <dxf>
      <fill>
        <patternFill>
          <bgColor rgb="FFFFFF99"/>
        </patternFill>
      </fill>
    </dxf>
    <dxf>
      <font>
        <color rgb="FF9C0006"/>
      </font>
      <fill>
        <patternFill>
          <bgColor rgb="FFFFC7CE"/>
        </patternFill>
      </fill>
    </dxf>
    <dxf>
      <fill>
        <patternFill>
          <bgColor rgb="FFFFFF99"/>
        </patternFill>
      </fill>
    </dxf>
    <dxf>
      <font>
        <color rgb="FF9C0006"/>
      </font>
      <fill>
        <patternFill>
          <bgColor rgb="FFFFC7CE"/>
        </patternFill>
      </fill>
    </dxf>
    <dxf>
      <font>
        <color rgb="FF9C0006"/>
      </font>
      <fill>
        <patternFill>
          <bgColor rgb="FFFFC7CE"/>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ont>
        <color rgb="FF9C0006"/>
      </font>
      <fill>
        <patternFill>
          <bgColor rgb="FFFFC7CE"/>
        </patternFill>
      </fill>
    </dxf>
    <dxf>
      <fill>
        <patternFill>
          <bgColor rgb="FFFFFF99"/>
        </patternFill>
      </fill>
    </dxf>
    <dxf>
      <fill>
        <patternFill>
          <bgColor rgb="FFFFFF99"/>
        </patternFill>
      </fill>
    </dxf>
    <dxf>
      <font>
        <color rgb="FF9C0006"/>
      </font>
      <fill>
        <patternFill>
          <bgColor rgb="FFFFFF99"/>
        </patternFill>
      </fill>
    </dxf>
    <dxf>
      <font>
        <color rgb="FF006100"/>
      </font>
      <fill>
        <patternFill>
          <bgColor rgb="FFC6EFCE"/>
        </patternFill>
      </fill>
    </dxf>
    <dxf>
      <fill>
        <patternFill>
          <bgColor rgb="FFFF0000"/>
        </patternFill>
      </fill>
    </dxf>
    <dxf>
      <font>
        <b val="0"/>
        <i val="0"/>
        <strike val="0"/>
        <condense val="0"/>
        <extend val="0"/>
        <outline val="0"/>
        <shadow val="0"/>
        <u val="none"/>
        <vertAlign val="baseline"/>
        <sz val="11"/>
        <color theme="1"/>
        <name val="ＭＳ Ｐゴシック"/>
        <family val="3"/>
        <charset val="128"/>
        <scheme val="minor"/>
      </font>
      <fill>
        <patternFill patternType="none">
          <fgColor indexed="64"/>
          <bgColor indexed="65"/>
        </patternFill>
      </fill>
      <border diagonalUp="0" diagonalDown="0">
        <left style="thin">
          <color indexed="64"/>
        </left>
        <right style="thin">
          <color indexed="64"/>
        </right>
        <top/>
        <bottom/>
        <vertical/>
        <horizontal/>
      </border>
    </dxf>
    <dxf>
      <font>
        <b val="0"/>
        <i val="0"/>
        <strike val="0"/>
        <condense val="0"/>
        <extend val="0"/>
        <outline val="0"/>
        <shadow val="0"/>
        <u val="none"/>
        <vertAlign val="baseline"/>
        <sz val="11"/>
        <color theme="1"/>
        <name val="ＭＳ Ｐゴシック"/>
        <family val="3"/>
        <charset val="128"/>
        <scheme val="minor"/>
      </font>
      <fill>
        <patternFill patternType="none">
          <fgColor indexed="64"/>
          <bgColor indexed="65"/>
        </patternFill>
      </fill>
      <border diagonalUp="0" diagonalDown="0">
        <left style="thin">
          <color indexed="64"/>
        </left>
        <right style="thin">
          <color indexed="64"/>
        </right>
        <top/>
        <bottom/>
        <vertical/>
        <horizontal/>
      </border>
    </dxf>
    <dxf>
      <fill>
        <patternFill patternType="none">
          <fgColor indexed="64"/>
          <bgColor indexed="65"/>
        </patternFill>
      </fill>
      <border diagonalUp="0" diagonalDown="0">
        <left style="thin">
          <color indexed="64"/>
        </left>
        <right style="thin">
          <color indexed="64"/>
        </right>
        <top/>
        <bottom/>
        <vertical/>
        <horizontal/>
      </border>
    </dxf>
    <dxf>
      <fill>
        <patternFill patternType="none">
          <fgColor indexed="64"/>
          <bgColor indexed="65"/>
        </patternFill>
      </fill>
      <border diagonalUp="0" diagonalDown="0">
        <left style="thin">
          <color indexed="64"/>
        </left>
        <right style="thin">
          <color indexed="64"/>
        </right>
        <top/>
        <bottom/>
        <vertical/>
        <horizontal/>
      </border>
    </dxf>
    <dxf>
      <fill>
        <patternFill patternType="none">
          <fgColor indexed="64"/>
          <bgColor indexed="65"/>
        </patternFill>
      </fill>
      <border diagonalUp="0" diagonalDown="0">
        <left style="thin">
          <color indexed="64"/>
        </left>
        <right style="thin">
          <color indexed="64"/>
        </right>
        <top/>
        <bottom/>
        <vertical/>
        <horizontal/>
      </border>
    </dxf>
    <dxf>
      <border outline="0">
        <top style="thin">
          <color indexed="64"/>
        </top>
      </border>
    </dxf>
    <dxf>
      <border outline="0">
        <bottom style="thin">
          <color indexed="64"/>
        </bottom>
      </border>
    </dxf>
    <dxf>
      <fill>
        <patternFill patternType="none">
          <fgColor indexed="64"/>
          <bgColor auto="1"/>
        </patternFill>
      </fill>
      <border diagonalUp="0" diagonalDown="0" outline="0">
        <left style="thin">
          <color indexed="64"/>
        </left>
        <right style="thin">
          <color indexed="64"/>
        </right>
        <top/>
        <bottom/>
      </border>
    </dxf>
  </dxfs>
  <tableStyles count="0" defaultTableStyle="TableStyleMedium2" defaultPivotStyle="PivotStyleLight16"/>
  <colors>
    <mruColors>
      <color rgb="FFFFFF99"/>
      <color rgb="FFFFFF66"/>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11</xdr:col>
      <xdr:colOff>358588</xdr:colOff>
      <xdr:row>1</xdr:row>
      <xdr:rowOff>8964</xdr:rowOff>
    </xdr:from>
    <xdr:ext cx="184731" cy="264560"/>
    <xdr:sp macro="" textlink="">
      <xdr:nvSpPr>
        <xdr:cNvPr id="2" name="テキスト ボックス 1">
          <a:extLst>
            <a:ext uri="{FF2B5EF4-FFF2-40B4-BE49-F238E27FC236}">
              <a16:creationId xmlns:a16="http://schemas.microsoft.com/office/drawing/2014/main" id="{EDA82555-724A-4900-9408-CF96E833EBD4}"/>
            </a:ext>
          </a:extLst>
        </xdr:cNvPr>
        <xdr:cNvSpPr txBox="1"/>
      </xdr:nvSpPr>
      <xdr:spPr>
        <a:xfrm>
          <a:off x="16934329" y="51098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D345B7C-7CFE-4A1E-A86F-ABF37EDEFA6E}" name="学校一覧" displayName="学校一覧" ref="A1:H300" totalsRowShown="0" headerRowDxfId="31" headerRowBorderDxfId="30" tableBorderDxfId="29">
  <autoFilter ref="A1:H300" xr:uid="{CD345B7C-7CFE-4A1E-A86F-ABF37EDEFA6E}"/>
  <sortState xmlns:xlrd2="http://schemas.microsoft.com/office/spreadsheetml/2017/richdata2" ref="A2:H300">
    <sortCondition ref="B1:B300"/>
  </sortState>
  <tableColumns count="8">
    <tableColumn id="1" xr3:uid="{C666AE67-18E6-43C9-A48C-E12D845B9601}" name="No."/>
    <tableColumn id="2" xr3:uid="{32AFCE69-0E2A-45C5-A884-41489FDA8358}" name="学校番号" dataDxfId="28"/>
    <tableColumn id="3" xr3:uid="{2F46C89D-96AA-401A-8782-7914691EA0D8}" name="支部"/>
    <tableColumn id="4" xr3:uid="{1156A22A-508C-4BB0-A417-26545C707B52}" name="設置"/>
    <tableColumn id="5" xr3:uid="{6071BAF1-CD9E-459E-B19A-DBF8D797E33C}" name="学校略称" dataDxfId="27"/>
    <tableColumn id="6" xr3:uid="{E9BC8725-338B-4E18-A26A-6F1EC82852FD}" name="学校正式名称" dataDxfId="26"/>
    <tableColumn id="7" xr3:uid="{A30A6772-E816-4548-A5CD-BB342E432EBA}" name="郵便番号" dataDxfId="25"/>
    <tableColumn id="8" xr3:uid="{CA4A3E2A-2CFC-436B-9D7A-0157A2DAFB71}" name="住所１" dataDxfId="24"/>
  </tableColumns>
  <tableStyleInfo name="TableStyleMedium7"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J18"/>
  <sheetViews>
    <sheetView tabSelected="1" zoomScale="147" zoomScaleNormal="147" workbookViewId="0"/>
  </sheetViews>
  <sheetFormatPr defaultRowHeight="13.3"/>
  <cols>
    <col min="1" max="1" width="4.3828125" customWidth="1"/>
    <col min="2" max="2" width="3.3828125" bestFit="1" customWidth="1"/>
    <col min="5" max="5" width="20.23046875" bestFit="1" customWidth="1"/>
    <col min="10" max="10" width="18.15234375" customWidth="1"/>
  </cols>
  <sheetData>
    <row r="1" spans="2:10">
      <c r="B1" t="s">
        <v>1351</v>
      </c>
    </row>
    <row r="2" spans="2:10">
      <c r="C2" s="269" t="s">
        <v>1453</v>
      </c>
      <c r="D2" s="269"/>
      <c r="E2" s="269"/>
      <c r="F2" s="269"/>
      <c r="G2" s="269"/>
      <c r="H2" s="269"/>
      <c r="I2" s="269"/>
      <c r="J2" s="269"/>
    </row>
    <row r="3" spans="2:10">
      <c r="B3" s="20"/>
      <c r="C3" s="270" t="s">
        <v>1422</v>
      </c>
      <c r="D3" s="270"/>
      <c r="E3" s="270"/>
      <c r="F3" s="270"/>
      <c r="G3" s="270"/>
      <c r="H3" s="270"/>
      <c r="I3" s="270"/>
      <c r="J3" s="270"/>
    </row>
    <row r="4" spans="2:10">
      <c r="B4" s="8" t="s">
        <v>1254</v>
      </c>
      <c r="C4" s="9" t="s">
        <v>1255</v>
      </c>
      <c r="D4" s="9"/>
      <c r="E4" s="9"/>
      <c r="F4" s="9"/>
      <c r="G4" s="9"/>
      <c r="H4" s="9"/>
      <c r="I4" s="9"/>
      <c r="J4" s="10"/>
    </row>
    <row r="5" spans="2:10">
      <c r="B5" s="11"/>
      <c r="C5" s="12"/>
      <c r="D5" s="52" t="s">
        <v>1388</v>
      </c>
      <c r="E5" s="12" t="s">
        <v>1350</v>
      </c>
      <c r="F5" s="12"/>
      <c r="G5" s="12"/>
      <c r="H5" s="12"/>
      <c r="I5" s="12"/>
      <c r="J5" s="13" t="s">
        <v>1493</v>
      </c>
    </row>
    <row r="6" spans="2:10">
      <c r="B6" s="11"/>
      <c r="C6" s="12"/>
      <c r="D6" s="52" t="s">
        <v>1391</v>
      </c>
      <c r="E6" s="12" t="str">
        <f>data!C16</f>
        <v>25rika.wakkanai@gmail.com</v>
      </c>
      <c r="F6" s="12"/>
      <c r="G6" s="12"/>
      <c r="H6" s="12"/>
      <c r="I6" s="12"/>
      <c r="J6" s="14"/>
    </row>
    <row r="7" spans="2:10">
      <c r="B7" s="11"/>
      <c r="C7" s="12"/>
      <c r="D7" s="52" t="s">
        <v>1274</v>
      </c>
      <c r="E7" s="12" t="str">
        <f>data!C17</f>
        <v>当番校事務局(稚内高校 増井達信)</v>
      </c>
      <c r="F7" s="12"/>
      <c r="G7" s="12"/>
      <c r="H7" s="12"/>
      <c r="I7" s="12"/>
      <c r="J7" s="14"/>
    </row>
    <row r="8" spans="2:10">
      <c r="B8" s="11"/>
      <c r="C8" s="12"/>
      <c r="D8" s="52" t="s">
        <v>1275</v>
      </c>
      <c r="E8" s="12" t="s">
        <v>1425</v>
      </c>
      <c r="F8" s="12"/>
      <c r="G8" s="12"/>
      <c r="H8" s="12"/>
      <c r="I8" s="12"/>
      <c r="J8" s="14"/>
    </row>
    <row r="9" spans="2:10">
      <c r="B9" s="11"/>
      <c r="C9" s="12"/>
      <c r="D9" s="52" t="s">
        <v>1276</v>
      </c>
      <c r="E9" s="12" t="s">
        <v>1277</v>
      </c>
      <c r="F9" s="12"/>
      <c r="G9" s="12"/>
      <c r="H9" s="12"/>
      <c r="I9" s="12"/>
      <c r="J9" s="14"/>
    </row>
    <row r="10" spans="2:10">
      <c r="B10" s="15"/>
      <c r="C10" s="16"/>
      <c r="D10" s="53" t="s">
        <v>1390</v>
      </c>
      <c r="E10" s="259">
        <f>data!C18</f>
        <v>45894</v>
      </c>
      <c r="F10" s="260">
        <f>data!C19</f>
        <v>0.70138888888888884</v>
      </c>
      <c r="G10" s="16"/>
      <c r="H10" s="16"/>
      <c r="I10" s="16"/>
      <c r="J10" s="17"/>
    </row>
    <row r="12" spans="2:10">
      <c r="B12" s="8" t="s">
        <v>1256</v>
      </c>
      <c r="C12" s="9" t="s">
        <v>1278</v>
      </c>
      <c r="D12" s="9"/>
      <c r="E12" s="9"/>
      <c r="F12" s="9"/>
      <c r="G12" s="9"/>
      <c r="H12" s="9"/>
      <c r="I12" s="9"/>
      <c r="J12" s="10"/>
    </row>
    <row r="13" spans="2:10">
      <c r="B13" s="11"/>
      <c r="C13" s="12" t="s">
        <v>1257</v>
      </c>
      <c r="D13" s="18">
        <f>data!C28</f>
        <v>45904</v>
      </c>
      <c r="E13" s="19">
        <f>WEEKDAY(D13)</f>
        <v>5</v>
      </c>
      <c r="F13" s="12" t="s">
        <v>1259</v>
      </c>
      <c r="G13" s="12"/>
      <c r="H13" s="12"/>
      <c r="I13" s="12"/>
      <c r="J13" s="14"/>
    </row>
    <row r="14" spans="2:10">
      <c r="B14" s="11"/>
      <c r="C14" s="12" t="s">
        <v>1258</v>
      </c>
      <c r="D14" s="12" t="str">
        <f>_xlfn.TEXTJOIN(" ",TRUE,data!C22:C25)</f>
        <v>稚内信用金庫 東支店 普通 1192762</v>
      </c>
      <c r="E14" s="12"/>
      <c r="F14" s="12"/>
      <c r="G14" s="12"/>
      <c r="H14" s="12"/>
      <c r="I14" s="12"/>
      <c r="J14" s="14"/>
    </row>
    <row r="15" spans="2:10">
      <c r="B15" s="11"/>
      <c r="C15" s="12"/>
      <c r="D15" s="12" t="str">
        <f>data!C26</f>
        <v>稚内高校理科全道当番校　代表　小林洋介</v>
      </c>
      <c r="E15" s="12"/>
      <c r="F15" s="12"/>
      <c r="G15" s="12"/>
      <c r="H15" s="12"/>
      <c r="I15" s="12"/>
      <c r="J15" s="14"/>
    </row>
    <row r="16" spans="2:10">
      <c r="B16" s="15"/>
      <c r="C16" s="16"/>
      <c r="D16" s="16" t="str">
        <f>data!C27</f>
        <v>ワッカナイコウコウリカゼンドウトウバンコウ ダイヒョウ コバヤシヨウスケ</v>
      </c>
      <c r="E16" s="16"/>
      <c r="F16" s="16"/>
      <c r="G16" s="16"/>
      <c r="H16" s="16"/>
      <c r="I16" s="16"/>
      <c r="J16" s="17"/>
    </row>
    <row r="17" spans="2:10">
      <c r="B17" s="271" t="s">
        <v>1494</v>
      </c>
      <c r="C17" s="271"/>
      <c r="D17" s="271"/>
      <c r="E17" s="271"/>
      <c r="F17" s="271"/>
      <c r="G17" s="271"/>
      <c r="H17" s="271"/>
      <c r="I17" s="271"/>
      <c r="J17" s="271"/>
    </row>
    <row r="18" spans="2:10">
      <c r="B18" s="272"/>
      <c r="C18" s="272"/>
      <c r="D18" s="272"/>
      <c r="E18" s="272"/>
      <c r="F18" s="272"/>
      <c r="G18" s="272"/>
      <c r="H18" s="272"/>
      <c r="I18" s="272"/>
      <c r="J18" s="272"/>
    </row>
  </sheetData>
  <sheetProtection sheet="1"/>
  <mergeCells count="3">
    <mergeCell ref="C2:J2"/>
    <mergeCell ref="C3:J3"/>
    <mergeCell ref="B17:J18"/>
  </mergeCells>
  <phoneticPr fontId="1"/>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0000"/>
  </sheetPr>
  <dimension ref="A1:AO3"/>
  <sheetViews>
    <sheetView workbookViewId="0">
      <selection sqref="A1:Q1"/>
    </sheetView>
  </sheetViews>
  <sheetFormatPr defaultColWidth="9" defaultRowHeight="13.3"/>
  <cols>
    <col min="3" max="3" width="24.765625" customWidth="1"/>
    <col min="4" max="4" width="12.4609375" customWidth="1"/>
    <col min="5" max="5" width="11.84375" customWidth="1"/>
    <col min="9" max="9" width="11.765625" customWidth="1"/>
    <col min="10" max="10" width="16.15234375" customWidth="1"/>
    <col min="11" max="11" width="25.23046875" customWidth="1"/>
    <col min="12" max="16" width="9" bestFit="1" customWidth="1"/>
    <col min="17" max="18" width="12.15234375" bestFit="1" customWidth="1"/>
    <col min="19" max="24" width="11" bestFit="1" customWidth="1"/>
    <col min="25" max="26" width="9" bestFit="1" customWidth="1"/>
    <col min="27" max="27" width="13" bestFit="1" customWidth="1"/>
    <col min="28" max="28" width="11" bestFit="1" customWidth="1"/>
    <col min="35" max="35" width="13" bestFit="1" customWidth="1"/>
    <col min="41" max="41" width="25.4609375" customWidth="1"/>
  </cols>
  <sheetData>
    <row r="1" spans="1:41">
      <c r="A1" t="s">
        <v>1385</v>
      </c>
      <c r="AD1" s="414" t="s">
        <v>1461</v>
      </c>
      <c r="AE1" s="414"/>
      <c r="AF1" s="414"/>
      <c r="AG1" s="414"/>
      <c r="AH1" s="414"/>
    </row>
    <row r="2" spans="1:41" ht="27" customHeight="1">
      <c r="A2" s="72" t="s">
        <v>684</v>
      </c>
      <c r="B2" s="72" t="s">
        <v>685</v>
      </c>
      <c r="C2" s="72" t="s">
        <v>34</v>
      </c>
      <c r="D2" s="72" t="s">
        <v>1306</v>
      </c>
      <c r="E2" s="72" t="s">
        <v>1</v>
      </c>
      <c r="F2" s="72" t="s">
        <v>1380</v>
      </c>
      <c r="G2" s="72" t="s">
        <v>1381</v>
      </c>
      <c r="H2" s="72" t="s">
        <v>1382</v>
      </c>
      <c r="I2" s="170" t="s">
        <v>1398</v>
      </c>
      <c r="J2" s="170" t="s">
        <v>1399</v>
      </c>
      <c r="K2" s="170" t="s">
        <v>1400</v>
      </c>
      <c r="L2" s="170" t="s">
        <v>1401</v>
      </c>
      <c r="M2" s="170" t="s">
        <v>1402</v>
      </c>
      <c r="N2" s="170" t="s">
        <v>1403</v>
      </c>
      <c r="O2" s="170" t="s">
        <v>1404</v>
      </c>
      <c r="P2" s="170" t="s">
        <v>1405</v>
      </c>
      <c r="Q2" s="170" t="s">
        <v>1406</v>
      </c>
      <c r="R2" s="170" t="s">
        <v>1407</v>
      </c>
      <c r="S2" s="72" t="s">
        <v>1383</v>
      </c>
      <c r="T2" s="170" t="s">
        <v>1408</v>
      </c>
      <c r="U2" s="170" t="s">
        <v>1409</v>
      </c>
      <c r="V2" s="170" t="s">
        <v>1410</v>
      </c>
      <c r="W2" s="170" t="s">
        <v>1411</v>
      </c>
      <c r="X2" s="170" t="s">
        <v>1412</v>
      </c>
      <c r="Y2" s="170" t="s">
        <v>1413</v>
      </c>
      <c r="Z2" s="170" t="s">
        <v>1414</v>
      </c>
      <c r="AA2" s="170" t="s">
        <v>1415</v>
      </c>
      <c r="AB2" s="170" t="s">
        <v>1416</v>
      </c>
      <c r="AC2" s="72" t="s">
        <v>1386</v>
      </c>
      <c r="AD2" s="72" t="s">
        <v>1430</v>
      </c>
      <c r="AE2" s="72" t="s">
        <v>1431</v>
      </c>
      <c r="AF2" s="72" t="s">
        <v>1432</v>
      </c>
      <c r="AG2" s="72" t="s">
        <v>1433</v>
      </c>
      <c r="AH2" s="72" t="s">
        <v>1434</v>
      </c>
      <c r="AI2" s="170" t="s">
        <v>1460</v>
      </c>
      <c r="AJ2" s="415" t="s">
        <v>1488</v>
      </c>
      <c r="AK2" s="416"/>
      <c r="AL2" s="417"/>
      <c r="AM2" s="72" t="s">
        <v>1263</v>
      </c>
      <c r="AN2" s="72" t="s">
        <v>1489</v>
      </c>
      <c r="AO2" s="170" t="s">
        <v>1490</v>
      </c>
    </row>
    <row r="3" spans="1:41">
      <c r="A3" s="2">
        <f>①代表者情報!B2</f>
        <v>0</v>
      </c>
      <c r="B3" s="2" t="str">
        <f>②発表件数・参加生徒数入力!B2</f>
        <v/>
      </c>
      <c r="C3" s="2" t="str">
        <f>②発表件数・参加生徒数入力!E2</f>
        <v/>
      </c>
      <c r="D3" s="2" t="str">
        <f>①代表者情報!B4</f>
        <v/>
      </c>
      <c r="E3" s="2">
        <f>①代表者情報!B5</f>
        <v>0</v>
      </c>
      <c r="F3" s="2" t="str">
        <f>②発表件数・参加生徒数入力!B4</f>
        <v/>
      </c>
      <c r="G3" s="2" t="str">
        <f>②発表件数・参加生徒数入力!D4</f>
        <v/>
      </c>
      <c r="H3" s="2">
        <f>①代表者情報!B14</f>
        <v>0</v>
      </c>
      <c r="I3" s="2" t="str">
        <f>②発表件数・参加生徒数入力!B3</f>
        <v/>
      </c>
      <c r="J3" s="2">
        <f>③参加者入力!G5</f>
        <v>0</v>
      </c>
      <c r="K3" s="2" t="str">
        <f>②発表件数・参加生徒数入力!H3</f>
        <v/>
      </c>
      <c r="L3" s="2">
        <f>②発表件数・参加生徒数入力!B12</f>
        <v>0</v>
      </c>
      <c r="M3" s="2">
        <f>②発表件数・参加生徒数入力!C12</f>
        <v>0</v>
      </c>
      <c r="N3" s="2">
        <f>②発表件数・参加生徒数入力!D12</f>
        <v>0</v>
      </c>
      <c r="O3" s="2">
        <f>②発表件数・参加生徒数入力!E12</f>
        <v>0</v>
      </c>
      <c r="P3" s="2">
        <f>②発表件数・参加生徒数入力!F12</f>
        <v>0</v>
      </c>
      <c r="Q3" s="2">
        <f>②発表件数・参加生徒数入力!G12</f>
        <v>0</v>
      </c>
      <c r="R3" s="2">
        <f>②発表件数・参加生徒数入力!H12</f>
        <v>0</v>
      </c>
      <c r="S3" s="2">
        <f>②発表件数・参加生徒数入力!K12</f>
        <v>0</v>
      </c>
      <c r="T3" s="2">
        <f>IF(②発表件数・参加生徒数入力!I12="",0,②発表件数・参加生徒数入力!I12)</f>
        <v>0</v>
      </c>
      <c r="U3" s="2">
        <f>COUNTIF(③参加者入力!I15:I44,1)</f>
        <v>0</v>
      </c>
      <c r="V3" s="2">
        <f>COUNTIF(③参加者入力!I15:I44,2)</f>
        <v>0</v>
      </c>
      <c r="W3" s="2">
        <f>COUNTIF(③参加者入力!I15:I44,3)</f>
        <v>0</v>
      </c>
      <c r="X3" s="2">
        <f>COUNTIF(③参加者入力!I15:I44,4)</f>
        <v>0</v>
      </c>
      <c r="Y3" s="2">
        <f>COUNTIF(③参加者入力!H15:H44,"男")</f>
        <v>0</v>
      </c>
      <c r="Z3" s="2">
        <f>COUNTIF(③参加者入力!H15:H44,"女")</f>
        <v>0</v>
      </c>
      <c r="AA3" s="2" t="str">
        <f>IF(T3=SUM(U3:X3),"OK","NG")</f>
        <v>OK</v>
      </c>
      <c r="AB3" s="2" t="str">
        <f>IF(T3=SUM(Y3:Z3),"OK","NG")</f>
        <v>OK</v>
      </c>
      <c r="AC3" s="171">
        <f>⑦参加料計算!N22</f>
        <v>0</v>
      </c>
      <c r="AD3" s="2">
        <f>IF(COUNTA(③参加者入力!J15:J44=0,""),COUNTIFS(③参加者入力!J15:J44,"発表")+COUNTIFS(③参加者入力!J15:J44,"観覧"))</f>
        <v>0</v>
      </c>
      <c r="AE3" s="2">
        <f>IF(COUNTA(③参加者入力!K15:K44=0,""),COUNTIFS(③参加者入力!K15:K44,"発表")+COUNTIFS(③参加者入力!K15:K44,"観覧"))</f>
        <v>0</v>
      </c>
      <c r="AF3" s="2">
        <f>IF(COUNTA(③参加者入力!L15:L44=0,""),COUNTIFS(③参加者入力!L15:L44,"発表")+COUNTIFS(③参加者入力!L15:L44,"観覧"))</f>
        <v>0</v>
      </c>
      <c r="AG3" s="2">
        <f>IF(COUNTA(③参加者入力!M15:M44=0,""),COUNTIFS(③参加者入力!M15:M44,"発表")+COUNTIFS(③参加者入力!M15:M44,"観覧"))</f>
        <v>0</v>
      </c>
      <c r="AH3" s="2">
        <f>IF(COUNTA(③参加者入力!N15:N44=0,""),COUNTIFS(③参加者入力!N15:N44,"発表")+COUNTIFS(③参加者入力!N15:N44,"観覧"))</f>
        <v>0</v>
      </c>
      <c r="AI3" s="2" t="str">
        <f>IF(T3=SUM(AD3:AH3),"OK","NG")</f>
        <v>OK</v>
      </c>
      <c r="AJ3" s="2">
        <f>①代表者情報!B16</f>
        <v>0</v>
      </c>
      <c r="AK3" s="2">
        <f>①代表者情報!B17</f>
        <v>0</v>
      </c>
      <c r="AL3" s="2">
        <f>①代表者情報!B18</f>
        <v>0</v>
      </c>
      <c r="AM3" s="2">
        <f>①代表者情報!B19</f>
        <v>0</v>
      </c>
      <c r="AN3" s="2">
        <f>①代表者情報!B20</f>
        <v>0</v>
      </c>
      <c r="AO3" s="2">
        <f>①代表者情報!B22</f>
        <v>0</v>
      </c>
    </row>
  </sheetData>
  <sheetProtection sheet="1" objects="1" scenarios="1"/>
  <mergeCells count="2">
    <mergeCell ref="AD1:AH1"/>
    <mergeCell ref="AJ2:AL2"/>
  </mergeCells>
  <phoneticPr fontId="1"/>
  <conditionalFormatting sqref="AA3:AB3">
    <cfRule type="cellIs" dxfId="5" priority="2" operator="equal">
      <formula>"NG"</formula>
    </cfRule>
  </conditionalFormatting>
  <conditionalFormatting sqref="AI3">
    <cfRule type="cellIs" dxfId="4" priority="1" operator="equal">
      <formula>"NG"</formula>
    </cfRule>
  </conditionalFormatting>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0000"/>
    <pageSetUpPr fitToPage="1"/>
  </sheetPr>
  <dimension ref="A1:Q41"/>
  <sheetViews>
    <sheetView workbookViewId="0">
      <selection activeCell="B31" sqref="B31:P31"/>
    </sheetView>
  </sheetViews>
  <sheetFormatPr defaultColWidth="9" defaultRowHeight="13.3"/>
  <cols>
    <col min="1" max="1" width="5.15234375" style="87" customWidth="1"/>
    <col min="2" max="2" width="16.15234375" style="87" customWidth="1"/>
    <col min="3" max="3" width="20.61328125" style="105" customWidth="1"/>
    <col min="4" max="4" width="12.4609375" style="87" customWidth="1"/>
    <col min="5" max="5" width="6.3828125" style="105" customWidth="1"/>
    <col min="6" max="6" width="6" style="87" customWidth="1"/>
    <col min="7" max="7" width="6.15234375" style="87" customWidth="1"/>
    <col min="8" max="8" width="10.15234375" style="87" bestFit="1" customWidth="1"/>
    <col min="9" max="9" width="6.15234375" style="105" customWidth="1"/>
    <col min="10" max="10" width="6.3828125" style="105" customWidth="1"/>
    <col min="11" max="11" width="5.4609375" style="87" customWidth="1"/>
    <col min="12" max="12" width="10.15234375" style="87" bestFit="1" customWidth="1"/>
    <col min="13" max="13" width="5.4609375" style="87" customWidth="1"/>
    <col min="14" max="14" width="6.3828125" style="105" customWidth="1"/>
    <col min="15" max="15" width="5.4609375" style="105" customWidth="1"/>
    <col min="16" max="16" width="11.4609375" style="87" bestFit="1" customWidth="1"/>
    <col min="17" max="16384" width="9" style="87"/>
  </cols>
  <sheetData>
    <row r="1" spans="1:17" ht="55.3">
      <c r="A1" s="427" t="s">
        <v>1323</v>
      </c>
      <c r="B1" s="428"/>
      <c r="C1" s="428"/>
      <c r="D1" s="428"/>
      <c r="E1" s="428"/>
      <c r="F1" s="428"/>
      <c r="G1" s="428"/>
      <c r="H1" s="428"/>
      <c r="I1" s="428"/>
      <c r="J1" s="428"/>
      <c r="K1" s="428"/>
      <c r="L1" s="428"/>
      <c r="M1" s="428"/>
      <c r="N1" s="428"/>
      <c r="O1" s="428"/>
      <c r="P1" s="428"/>
      <c r="Q1" s="428"/>
    </row>
    <row r="2" spans="1:17" ht="10.199999999999999" customHeight="1">
      <c r="A2" s="134"/>
    </row>
    <row r="3" spans="1:17" ht="27" customHeight="1">
      <c r="A3" s="134"/>
      <c r="B3" s="172" t="s">
        <v>0</v>
      </c>
      <c r="C3" s="422" t="str">
        <f>IF(②発表件数・参加生徒数入力!E2="","",②発表件数・参加生徒数入力!E2)</f>
        <v/>
      </c>
      <c r="D3" s="423"/>
      <c r="E3" s="424"/>
      <c r="F3" s="429" t="s">
        <v>1</v>
      </c>
      <c r="G3" s="429"/>
      <c r="H3" s="433" t="str">
        <f>IF(②発表件数・参加生徒数入力!I2="","",②発表件数・参加生徒数入力!I2)</f>
        <v/>
      </c>
      <c r="I3" s="433"/>
      <c r="J3" s="433"/>
      <c r="K3" s="433"/>
      <c r="L3" s="431" t="s">
        <v>1324</v>
      </c>
      <c r="M3" s="432"/>
      <c r="N3" s="430" t="str">
        <f>①代表者情報!B7&amp;"　様"</f>
        <v>　様</v>
      </c>
      <c r="O3" s="430"/>
      <c r="P3" s="430"/>
      <c r="Q3" s="430"/>
    </row>
    <row r="4" spans="1:17" s="173" customFormat="1" ht="10.199999999999999" customHeight="1" thickBot="1">
      <c r="C4" s="174"/>
      <c r="E4" s="174"/>
      <c r="I4" s="174"/>
      <c r="J4" s="174"/>
      <c r="N4" s="174"/>
      <c r="O4" s="174"/>
    </row>
    <row r="5" spans="1:17" s="173" customFormat="1" ht="65.7" customHeight="1" thickTop="1" thickBot="1">
      <c r="C5" s="175" t="s">
        <v>1325</v>
      </c>
      <c r="D5" s="421">
        <f>N28</f>
        <v>0</v>
      </c>
      <c r="E5" s="421"/>
      <c r="F5" s="421"/>
      <c r="G5" s="421"/>
      <c r="H5" s="425" t="s">
        <v>1326</v>
      </c>
      <c r="I5" s="425"/>
      <c r="J5" s="426"/>
      <c r="N5" s="174"/>
      <c r="O5" s="174"/>
    </row>
    <row r="6" spans="1:17" s="173" customFormat="1" ht="19.2" customHeight="1" thickTop="1">
      <c r="C6" s="176" t="str">
        <f>"但し、"&amp;data!C33&amp;"参加料として"</f>
        <v>但し、北海道高等学校文化連盟第６４回全道高等学校理科研究発表大会参加料として</v>
      </c>
      <c r="D6" s="177"/>
      <c r="E6" s="178"/>
      <c r="F6" s="177"/>
      <c r="G6" s="177"/>
      <c r="H6" s="179"/>
      <c r="I6" s="174"/>
      <c r="J6" s="174"/>
      <c r="N6" s="174"/>
      <c r="O6" s="174"/>
    </row>
    <row r="7" spans="1:17" s="173" customFormat="1" ht="19.2" customHeight="1">
      <c r="C7" s="176" t="s">
        <v>1327</v>
      </c>
      <c r="D7" s="177"/>
      <c r="E7" s="177"/>
      <c r="F7" s="177"/>
      <c r="G7" s="177"/>
      <c r="H7" s="179"/>
      <c r="I7" s="174"/>
      <c r="J7" s="174"/>
      <c r="N7" s="174"/>
      <c r="O7" s="174"/>
    </row>
    <row r="8" spans="1:17" s="173" customFormat="1" ht="19.2" customHeight="1">
      <c r="B8" s="180"/>
      <c r="C8" s="181"/>
      <c r="D8" s="182"/>
      <c r="E8" s="182"/>
      <c r="F8" s="182"/>
      <c r="G8" s="182"/>
      <c r="H8" s="183"/>
      <c r="I8" s="184"/>
      <c r="J8" s="184"/>
      <c r="K8" s="180"/>
      <c r="L8" s="180"/>
      <c r="M8" s="180"/>
      <c r="N8" s="184"/>
      <c r="O8" s="184"/>
      <c r="P8" s="180"/>
    </row>
    <row r="9" spans="1:17" s="173" customFormat="1" ht="19.2" customHeight="1">
      <c r="B9" s="185" t="s">
        <v>1328</v>
      </c>
      <c r="C9" s="176"/>
      <c r="D9" s="177"/>
      <c r="E9" s="177"/>
      <c r="F9" s="177"/>
      <c r="G9" s="177"/>
      <c r="H9" s="179"/>
      <c r="I9" s="174"/>
      <c r="J9" s="174"/>
      <c r="N9" s="174"/>
      <c r="O9" s="174"/>
    </row>
    <row r="10" spans="1:17" s="173" customFormat="1" ht="10.199999999999999" customHeight="1">
      <c r="C10" s="174"/>
      <c r="E10" s="174"/>
      <c r="I10" s="174"/>
      <c r="J10" s="174"/>
      <c r="N10" s="174"/>
      <c r="O10" s="174"/>
    </row>
    <row r="11" spans="1:17" s="186" customFormat="1" ht="14.15">
      <c r="B11" s="186" t="s">
        <v>6</v>
      </c>
      <c r="C11" s="193"/>
      <c r="D11" s="187" t="s">
        <v>23</v>
      </c>
      <c r="E11" s="188">
        <f>②発表件数・参加生徒数入力!I12</f>
        <v>0</v>
      </c>
      <c r="F11" s="186" t="s">
        <v>22</v>
      </c>
      <c r="I11" s="193"/>
      <c r="J11" s="193"/>
      <c r="L11" s="189">
        <v>1500</v>
      </c>
      <c r="M11" s="190" t="s">
        <v>2</v>
      </c>
      <c r="N11" s="191">
        <f>IF(E11="","",E11)</f>
        <v>0</v>
      </c>
      <c r="O11" s="193" t="s">
        <v>4</v>
      </c>
      <c r="P11" s="192">
        <f>IF(OR(E11="",E11=0),0,L11*N11)</f>
        <v>0</v>
      </c>
    </row>
    <row r="12" spans="1:17" s="186" customFormat="1" ht="6" customHeight="1">
      <c r="C12" s="193"/>
      <c r="E12" s="193"/>
      <c r="I12" s="193"/>
      <c r="J12" s="193"/>
      <c r="N12" s="193"/>
      <c r="O12" s="193"/>
    </row>
    <row r="13" spans="1:17" s="186" customFormat="1" ht="14.15">
      <c r="C13" s="193"/>
      <c r="E13" s="193"/>
      <c r="H13" s="381" t="s">
        <v>20</v>
      </c>
      <c r="I13" s="381"/>
      <c r="J13" s="381"/>
      <c r="L13" s="381" t="s">
        <v>21</v>
      </c>
      <c r="M13" s="381"/>
      <c r="N13" s="381"/>
      <c r="O13" s="193"/>
    </row>
    <row r="14" spans="1:17" s="186" customFormat="1" ht="14.15">
      <c r="B14" s="186" t="s">
        <v>5</v>
      </c>
      <c r="C14" s="194" t="s">
        <v>12</v>
      </c>
      <c r="D14" s="187" t="s">
        <v>16</v>
      </c>
      <c r="E14" s="188">
        <f>②発表件数・参加生徒数入力!B12</f>
        <v>0</v>
      </c>
      <c r="F14" s="186" t="s">
        <v>19</v>
      </c>
      <c r="H14" s="189">
        <v>4500</v>
      </c>
      <c r="I14" s="190" t="s">
        <v>2</v>
      </c>
      <c r="J14" s="191" t="str">
        <f>IF(E14="","",IF(E14=0,"0","1"))</f>
        <v>0</v>
      </c>
      <c r="K14" s="193" t="s">
        <v>3</v>
      </c>
      <c r="L14" s="189">
        <v>1500</v>
      </c>
      <c r="M14" s="190" t="s">
        <v>2</v>
      </c>
      <c r="N14" s="191">
        <f>IF(E14="","",IF(E14&gt;2,E14-2,0))</f>
        <v>0</v>
      </c>
      <c r="O14" s="193" t="s">
        <v>4</v>
      </c>
      <c r="P14" s="192">
        <f>IF(OR(E14="",E14=0),0,H14*J14+L14*N14)</f>
        <v>0</v>
      </c>
    </row>
    <row r="15" spans="1:17" s="186" customFormat="1" ht="6" customHeight="1">
      <c r="C15" s="195"/>
      <c r="E15" s="193"/>
      <c r="H15" s="189"/>
      <c r="I15" s="193"/>
      <c r="J15" s="193"/>
      <c r="K15" s="193"/>
      <c r="L15" s="196"/>
      <c r="M15" s="193"/>
      <c r="N15" s="193"/>
      <c r="O15" s="193"/>
    </row>
    <row r="16" spans="1:17" s="186" customFormat="1" ht="14.15">
      <c r="C16" s="194" t="s">
        <v>13</v>
      </c>
      <c r="D16" s="187" t="s">
        <v>16</v>
      </c>
      <c r="E16" s="188">
        <f>②発表件数・参加生徒数入力!C12</f>
        <v>0</v>
      </c>
      <c r="F16" s="186" t="s">
        <v>19</v>
      </c>
      <c r="H16" s="189">
        <v>4500</v>
      </c>
      <c r="I16" s="190" t="s">
        <v>2</v>
      </c>
      <c r="J16" s="191" t="str">
        <f>IF(E16="","",IF(E16=0,"0","1"))</f>
        <v>0</v>
      </c>
      <c r="K16" s="193" t="s">
        <v>3</v>
      </c>
      <c r="L16" s="189">
        <v>1500</v>
      </c>
      <c r="M16" s="190" t="s">
        <v>2</v>
      </c>
      <c r="N16" s="191">
        <f>IF(E16="","",IF(E16&gt;2,E16-2,0))</f>
        <v>0</v>
      </c>
      <c r="O16" s="193" t="s">
        <v>4</v>
      </c>
      <c r="P16" s="192">
        <f>IF(OR(E16="",E16=0),0,H16*J16+L16*N16)</f>
        <v>0</v>
      </c>
    </row>
    <row r="17" spans="2:16" s="186" customFormat="1" ht="6" customHeight="1">
      <c r="C17" s="195"/>
      <c r="E17" s="193"/>
      <c r="H17" s="189"/>
      <c r="I17" s="193"/>
      <c r="J17" s="193"/>
      <c r="L17" s="189"/>
      <c r="N17" s="193"/>
      <c r="O17" s="193"/>
    </row>
    <row r="18" spans="2:16" s="186" customFormat="1" ht="14.15">
      <c r="C18" s="194" t="s">
        <v>14</v>
      </c>
      <c r="D18" s="187" t="s">
        <v>16</v>
      </c>
      <c r="E18" s="188">
        <f>SUM(②発表件数・参加生徒数入力!D12:E12)</f>
        <v>0</v>
      </c>
      <c r="F18" s="186" t="s">
        <v>19</v>
      </c>
      <c r="H18" s="189">
        <v>4500</v>
      </c>
      <c r="I18" s="190" t="s">
        <v>2</v>
      </c>
      <c r="J18" s="191" t="str">
        <f>IF(E18="","",IF(E18=0,"0","1"))</f>
        <v>0</v>
      </c>
      <c r="K18" s="193" t="s">
        <v>3</v>
      </c>
      <c r="L18" s="189">
        <v>1500</v>
      </c>
      <c r="M18" s="190" t="s">
        <v>2</v>
      </c>
      <c r="N18" s="191">
        <f>IF(E18="","",IF(E18&gt;2,E18-2,0))</f>
        <v>0</v>
      </c>
      <c r="O18" s="193" t="s">
        <v>4</v>
      </c>
      <c r="P18" s="192">
        <f>IF(OR(E18="",E18=0),0,H18*J18+L18*N18)</f>
        <v>0</v>
      </c>
    </row>
    <row r="19" spans="2:16" s="186" customFormat="1" ht="6" customHeight="1">
      <c r="C19" s="195"/>
      <c r="E19" s="193"/>
      <c r="H19" s="189"/>
      <c r="I19" s="193"/>
      <c r="J19" s="193"/>
      <c r="L19" s="189"/>
      <c r="N19" s="193"/>
      <c r="O19" s="193"/>
    </row>
    <row r="20" spans="2:16" s="186" customFormat="1" ht="14.15">
      <c r="C20" s="194" t="s">
        <v>15</v>
      </c>
      <c r="D20" s="187" t="s">
        <v>16</v>
      </c>
      <c r="E20" s="188">
        <f>②発表件数・参加生徒数入力!F12</f>
        <v>0</v>
      </c>
      <c r="F20" s="186" t="s">
        <v>19</v>
      </c>
      <c r="H20" s="189">
        <v>4500</v>
      </c>
      <c r="I20" s="190" t="s">
        <v>2</v>
      </c>
      <c r="J20" s="191" t="str">
        <f>IF(E20="","",IF(E20=0,"0","1"))</f>
        <v>0</v>
      </c>
      <c r="K20" s="193" t="s">
        <v>3</v>
      </c>
      <c r="L20" s="189">
        <v>1500</v>
      </c>
      <c r="M20" s="190" t="s">
        <v>2</v>
      </c>
      <c r="N20" s="191">
        <f>IF(E20="","",IF(E20&gt;2,E20-2,0))</f>
        <v>0</v>
      </c>
      <c r="O20" s="193" t="s">
        <v>4</v>
      </c>
      <c r="P20" s="192">
        <f>IF(OR(E20="",E20=0),0,H20*J20+L20*N20)</f>
        <v>0</v>
      </c>
    </row>
    <row r="21" spans="2:16" s="186" customFormat="1" ht="6" customHeight="1">
      <c r="C21" s="195"/>
      <c r="E21" s="193"/>
      <c r="H21" s="189"/>
      <c r="I21" s="193"/>
      <c r="J21" s="193"/>
      <c r="L21" s="189"/>
      <c r="N21" s="193"/>
      <c r="O21" s="193"/>
    </row>
    <row r="22" spans="2:16" s="186" customFormat="1" ht="14.15">
      <c r="C22" s="194" t="s">
        <v>62</v>
      </c>
      <c r="D22" s="187" t="s">
        <v>16</v>
      </c>
      <c r="E22" s="188">
        <f>②発表件数・参加生徒数入力!G12</f>
        <v>0</v>
      </c>
      <c r="F22" s="186" t="s">
        <v>19</v>
      </c>
      <c r="I22" s="193"/>
      <c r="J22" s="193"/>
      <c r="L22" s="189">
        <v>1500</v>
      </c>
      <c r="M22" s="190" t="s">
        <v>2</v>
      </c>
      <c r="N22" s="191">
        <f>IF(E22="","",E22)</f>
        <v>0</v>
      </c>
      <c r="O22" s="193" t="s">
        <v>4</v>
      </c>
      <c r="P22" s="192">
        <f>IF(OR(E22="",E22=0),0,L22*N22)</f>
        <v>0</v>
      </c>
    </row>
    <row r="23" spans="2:16" s="186" customFormat="1" ht="6" customHeight="1">
      <c r="C23" s="195"/>
      <c r="E23" s="193"/>
      <c r="I23" s="193"/>
      <c r="J23" s="193"/>
      <c r="N23" s="193"/>
      <c r="O23" s="193"/>
    </row>
    <row r="24" spans="2:16" s="186" customFormat="1" ht="14.15">
      <c r="C24" s="194" t="s">
        <v>63</v>
      </c>
      <c r="D24" s="187" t="s">
        <v>16</v>
      </c>
      <c r="E24" s="188">
        <f>②発表件数・参加生徒数入力!H12</f>
        <v>0</v>
      </c>
      <c r="F24" s="186" t="s">
        <v>19</v>
      </c>
      <c r="I24" s="193"/>
      <c r="J24" s="193"/>
      <c r="L24" s="189">
        <v>1000</v>
      </c>
      <c r="M24" s="190" t="s">
        <v>2</v>
      </c>
      <c r="N24" s="191">
        <f>IF(E24="","",E24)</f>
        <v>0</v>
      </c>
      <c r="O24" s="193" t="s">
        <v>4</v>
      </c>
      <c r="P24" s="192">
        <f>IF(OR(E24="",E24=0),0,L24*N24)</f>
        <v>0</v>
      </c>
    </row>
    <row r="25" spans="2:16" s="186" customFormat="1" ht="14.15">
      <c r="C25" s="193"/>
      <c r="E25" s="193"/>
      <c r="I25" s="193"/>
      <c r="J25" s="193"/>
      <c r="L25" s="173"/>
      <c r="N25" s="193"/>
      <c r="O25" s="193"/>
    </row>
    <row r="26" spans="2:16" s="186" customFormat="1" ht="14.15">
      <c r="B26" s="186" t="s">
        <v>9</v>
      </c>
      <c r="C26" s="193"/>
      <c r="E26" s="191">
        <f>⑦参加料計算!E20</f>
        <v>0</v>
      </c>
      <c r="F26" s="186" t="s">
        <v>10</v>
      </c>
      <c r="I26" s="193"/>
      <c r="J26" s="189"/>
      <c r="K26" s="189"/>
      <c r="L26" s="189">
        <v>500</v>
      </c>
      <c r="M26" s="193" t="s">
        <v>2</v>
      </c>
      <c r="N26" s="191">
        <f>IF(E26="","",E26)</f>
        <v>0</v>
      </c>
      <c r="O26" s="193" t="s">
        <v>4</v>
      </c>
      <c r="P26" s="192">
        <f>IF(OR(E26="",E26=0),0,L26*N26)</f>
        <v>0</v>
      </c>
    </row>
    <row r="27" spans="2:16" s="173" customFormat="1" ht="13.75" thickBot="1">
      <c r="C27" s="174"/>
      <c r="E27" s="174"/>
      <c r="I27" s="174"/>
      <c r="J27" s="174"/>
      <c r="N27" s="174"/>
      <c r="O27" s="174"/>
    </row>
    <row r="28" spans="2:16" ht="24" thickBot="1">
      <c r="K28" s="372" t="s">
        <v>24</v>
      </c>
      <c r="L28" s="373"/>
      <c r="M28" s="373"/>
      <c r="N28" s="374">
        <f>SUM(P11,P14,P16,P18,P20,P22,P24,P26)</f>
        <v>0</v>
      </c>
      <c r="O28" s="375"/>
      <c r="P28" s="376"/>
    </row>
    <row r="29" spans="2:16" ht="3.65" customHeight="1"/>
    <row r="30" spans="2:16" ht="14.15">
      <c r="B30" s="186" t="s">
        <v>703</v>
      </c>
    </row>
    <row r="31" spans="2:16" ht="37.950000000000003" customHeight="1">
      <c r="B31" s="418"/>
      <c r="C31" s="419"/>
      <c r="D31" s="419"/>
      <c r="E31" s="419"/>
      <c r="F31" s="419"/>
      <c r="G31" s="419"/>
      <c r="H31" s="419"/>
      <c r="I31" s="419"/>
      <c r="J31" s="419"/>
      <c r="K31" s="419"/>
      <c r="L31" s="419"/>
      <c r="M31" s="419"/>
      <c r="N31" s="419"/>
      <c r="O31" s="419"/>
      <c r="P31" s="420"/>
    </row>
    <row r="32" spans="2:16" ht="4.95" customHeight="1"/>
    <row r="33" spans="2:16">
      <c r="B33" s="197"/>
      <c r="C33" s="132"/>
      <c r="D33" s="197"/>
      <c r="E33" s="132"/>
      <c r="F33" s="197"/>
      <c r="G33" s="197"/>
      <c r="H33" s="197"/>
      <c r="I33" s="132"/>
      <c r="J33" s="132"/>
      <c r="K33" s="197"/>
      <c r="L33" s="197"/>
      <c r="M33" s="197"/>
      <c r="N33" s="132"/>
      <c r="O33" s="132"/>
      <c r="P33" s="197"/>
    </row>
    <row r="35" spans="2:16" ht="18.45">
      <c r="C35" s="158"/>
      <c r="D35" s="151" t="s">
        <v>1333</v>
      </c>
      <c r="E35" s="158"/>
      <c r="F35" s="151"/>
      <c r="G35" s="151"/>
      <c r="H35" s="151"/>
      <c r="I35" s="151"/>
      <c r="J35" s="151"/>
      <c r="K35" s="151"/>
      <c r="L35" s="151"/>
      <c r="M35" s="151"/>
      <c r="N35" s="151"/>
      <c r="O35" s="151"/>
      <c r="P35" s="151"/>
    </row>
    <row r="36" spans="2:16" ht="18.45">
      <c r="B36" s="151"/>
      <c r="C36" s="158"/>
      <c r="D36" s="151"/>
      <c r="E36" s="158"/>
      <c r="F36" s="151"/>
      <c r="G36" s="151"/>
      <c r="H36" s="151"/>
      <c r="I36" s="151"/>
      <c r="J36" s="151"/>
      <c r="K36" s="151"/>
      <c r="L36" s="151"/>
      <c r="M36" s="151"/>
      <c r="N36" s="151"/>
      <c r="O36" s="151"/>
      <c r="P36" s="151"/>
    </row>
    <row r="37" spans="2:16" ht="18.45">
      <c r="B37" s="151"/>
      <c r="C37" s="158"/>
      <c r="D37" s="158" t="str">
        <f>data!C34</f>
        <v>令和７年</v>
      </c>
      <c r="E37" s="199"/>
      <c r="F37" s="151" t="s">
        <v>1329</v>
      </c>
      <c r="G37" s="200"/>
      <c r="H37" s="151" t="s">
        <v>1330</v>
      </c>
      <c r="I37" s="158"/>
      <c r="J37" s="158"/>
      <c r="K37" s="151"/>
      <c r="L37" s="151"/>
      <c r="M37" s="151"/>
      <c r="N37" s="158"/>
      <c r="O37" s="158"/>
      <c r="P37" s="151"/>
    </row>
    <row r="38" spans="2:16" ht="18.45">
      <c r="B38" s="151"/>
      <c r="C38" s="158"/>
      <c r="D38" s="151" t="str">
        <f>data!C33</f>
        <v>北海道高等学校文化連盟第６４回全道高等学校理科研究発表大会</v>
      </c>
      <c r="E38" s="158"/>
      <c r="F38" s="151"/>
      <c r="G38" s="151"/>
      <c r="H38" s="151"/>
      <c r="I38" s="158"/>
      <c r="J38" s="158"/>
      <c r="K38" s="151"/>
      <c r="L38" s="151"/>
      <c r="M38" s="151"/>
      <c r="N38" s="158"/>
      <c r="O38" s="158"/>
      <c r="P38" s="151"/>
    </row>
    <row r="39" spans="2:16" ht="18.45">
      <c r="B39" s="151"/>
      <c r="C39" s="158"/>
      <c r="D39" s="151" t="str">
        <f>"当番校事務局（"&amp;data!C35&amp;"）"</f>
        <v>当番校事務局（北海道稚内高等学校）</v>
      </c>
      <c r="E39" s="158"/>
      <c r="F39" s="151"/>
      <c r="G39" s="151"/>
      <c r="H39" s="151"/>
      <c r="I39" s="158"/>
      <c r="J39" s="158"/>
      <c r="K39" s="151"/>
      <c r="L39" s="151"/>
      <c r="M39" s="151"/>
      <c r="N39" s="158"/>
      <c r="O39" s="158"/>
      <c r="P39" s="151"/>
    </row>
    <row r="40" spans="2:16" ht="18.45">
      <c r="B40" s="151"/>
      <c r="C40" s="158"/>
      <c r="D40" s="151"/>
      <c r="E40" s="158"/>
      <c r="F40" s="151"/>
      <c r="G40" s="151"/>
      <c r="I40" s="151" t="s">
        <v>1331</v>
      </c>
      <c r="J40" s="158"/>
      <c r="K40" s="268" t="str">
        <f>data!C36</f>
        <v>増井　達信</v>
      </c>
      <c r="M40" s="151"/>
      <c r="N40" s="158"/>
      <c r="P40" s="158" t="s">
        <v>1332</v>
      </c>
    </row>
    <row r="41" spans="2:16" ht="18.45">
      <c r="B41" s="151"/>
      <c r="C41" s="158"/>
      <c r="D41" s="151"/>
      <c r="E41" s="158"/>
      <c r="F41" s="151"/>
      <c r="G41" s="151"/>
      <c r="H41" s="151"/>
      <c r="I41" s="158"/>
      <c r="J41" s="158"/>
      <c r="K41" s="151"/>
      <c r="L41" s="151"/>
      <c r="M41" s="151"/>
      <c r="N41" s="158"/>
      <c r="O41" s="158"/>
      <c r="P41" s="198" t="s">
        <v>1371</v>
      </c>
    </row>
  </sheetData>
  <sheetProtection sheet="1" objects="1" scenarios="1" selectLockedCells="1"/>
  <mergeCells count="13">
    <mergeCell ref="B31:P31"/>
    <mergeCell ref="D5:G5"/>
    <mergeCell ref="C3:E3"/>
    <mergeCell ref="H5:J5"/>
    <mergeCell ref="A1:Q1"/>
    <mergeCell ref="F3:G3"/>
    <mergeCell ref="H13:J13"/>
    <mergeCell ref="L13:N13"/>
    <mergeCell ref="K28:M28"/>
    <mergeCell ref="N28:P28"/>
    <mergeCell ref="N3:Q3"/>
    <mergeCell ref="L3:M3"/>
    <mergeCell ref="H3:K3"/>
  </mergeCells>
  <phoneticPr fontId="1"/>
  <conditionalFormatting sqref="B31:P31">
    <cfRule type="containsBlanks" dxfId="3" priority="3">
      <formula>LEN(TRIM(B31))=0</formula>
    </cfRule>
    <cfRule type="containsText" dxfId="2" priority="4" operator="containsText" text="&quot;&quot;">
      <formula>NOT(ISERROR(SEARCH("""""",B31)))</formula>
    </cfRule>
  </conditionalFormatting>
  <conditionalFormatting sqref="E37">
    <cfRule type="containsBlanks" dxfId="1" priority="2">
      <formula>LEN(TRIM(E37))=0</formula>
    </cfRule>
  </conditionalFormatting>
  <conditionalFormatting sqref="G37">
    <cfRule type="containsBlanks" dxfId="0" priority="1">
      <formula>LEN(TRIM(G37))=0</formula>
    </cfRule>
  </conditionalFormatting>
  <dataValidations count="3">
    <dataValidation imeMode="on" allowBlank="1" showInputMessage="1" showErrorMessage="1" sqref="B31:P31" xr:uid="{00000000-0002-0000-0A00-000000000000}"/>
    <dataValidation type="whole" allowBlank="1" showInputMessage="1" showErrorMessage="1" error="無効な値です。_x000a_入力し直してください。" sqref="E11" xr:uid="{00000000-0002-0000-0A00-000001000000}">
      <formula1>0</formula1>
      <formula2>50</formula2>
    </dataValidation>
    <dataValidation type="whole" allowBlank="1" showInputMessage="1" showErrorMessage="1" error="無効な値です。_x000a_入力し直してください。" sqref="E14 E22 E20 E18 E16 E24" xr:uid="{00000000-0002-0000-0A00-000002000000}">
      <formula1>0</formula1>
      <formula2>10</formula2>
    </dataValidation>
  </dataValidations>
  <printOptions horizontalCentered="1" verticalCentered="1"/>
  <pageMargins left="0.70866141732283472" right="0.70866141732283472" top="0.74803149606299213" bottom="0.74803149606299213" header="0.31496062992125984" footer="0.31496062992125984"/>
  <pageSetup paperSize="9" scale="75"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0000"/>
  </sheetPr>
  <dimension ref="A1:Q36"/>
  <sheetViews>
    <sheetView workbookViewId="0"/>
  </sheetViews>
  <sheetFormatPr defaultColWidth="9" defaultRowHeight="13.3"/>
  <cols>
    <col min="3" max="3" width="14.4609375" bestFit="1" customWidth="1"/>
  </cols>
  <sheetData>
    <row r="1" spans="1:17">
      <c r="A1" t="s">
        <v>1317</v>
      </c>
      <c r="D1" t="s">
        <v>1316</v>
      </c>
      <c r="G1" t="s">
        <v>1318</v>
      </c>
      <c r="I1" t="s">
        <v>1319</v>
      </c>
      <c r="K1" t="s">
        <v>1315</v>
      </c>
      <c r="M1" t="s">
        <v>1320</v>
      </c>
      <c r="O1" t="s">
        <v>1310</v>
      </c>
      <c r="Q1" t="s">
        <v>1429</v>
      </c>
    </row>
    <row r="2" spans="1:17">
      <c r="A2" s="2" t="s">
        <v>1448</v>
      </c>
      <c r="B2" s="2" t="s">
        <v>1451</v>
      </c>
      <c r="D2" s="2" t="s">
        <v>683</v>
      </c>
      <c r="E2" s="2" t="s">
        <v>700</v>
      </c>
      <c r="G2" s="2" t="s">
        <v>1260</v>
      </c>
      <c r="I2" s="2" t="s">
        <v>1264</v>
      </c>
      <c r="K2" s="1" t="s">
        <v>7</v>
      </c>
      <c r="M2" s="2" t="s">
        <v>1321</v>
      </c>
      <c r="O2" s="2" t="s">
        <v>1311</v>
      </c>
      <c r="Q2" s="2" t="s">
        <v>1427</v>
      </c>
    </row>
    <row r="3" spans="1:17">
      <c r="A3" s="2" t="s">
        <v>1449</v>
      </c>
      <c r="B3" s="2" t="s">
        <v>1450</v>
      </c>
      <c r="D3" s="2">
        <v>1</v>
      </c>
      <c r="E3" s="2" t="s">
        <v>689</v>
      </c>
      <c r="G3" s="2" t="s">
        <v>1261</v>
      </c>
      <c r="I3" s="2" t="s">
        <v>1265</v>
      </c>
      <c r="K3" s="1" t="s">
        <v>17</v>
      </c>
      <c r="M3" s="2" t="s">
        <v>1322</v>
      </c>
      <c r="O3" s="2" t="s">
        <v>1312</v>
      </c>
      <c r="Q3" s="2" t="s">
        <v>1428</v>
      </c>
    </row>
    <row r="4" spans="1:17">
      <c r="D4" s="2">
        <v>2</v>
      </c>
      <c r="E4" s="2" t="s">
        <v>690</v>
      </c>
      <c r="G4" s="2" t="s">
        <v>1262</v>
      </c>
      <c r="I4" s="2" t="s">
        <v>1266</v>
      </c>
      <c r="K4" s="1" t="s">
        <v>47</v>
      </c>
      <c r="O4" s="2" t="s">
        <v>1313</v>
      </c>
    </row>
    <row r="5" spans="1:17">
      <c r="A5" t="s">
        <v>1372</v>
      </c>
      <c r="D5" s="2">
        <v>3</v>
      </c>
      <c r="E5" s="2" t="s">
        <v>692</v>
      </c>
      <c r="G5" s="2" t="s">
        <v>1426</v>
      </c>
      <c r="I5" s="2" t="s">
        <v>1267</v>
      </c>
      <c r="K5" s="1" t="s">
        <v>48</v>
      </c>
      <c r="O5" s="2" t="s">
        <v>1314</v>
      </c>
    </row>
    <row r="6" spans="1:17">
      <c r="A6" s="2" t="s">
        <v>1373</v>
      </c>
      <c r="D6" s="2">
        <v>4</v>
      </c>
      <c r="E6" s="2" t="s">
        <v>691</v>
      </c>
      <c r="G6" s="2" t="s">
        <v>1272</v>
      </c>
      <c r="I6" s="2" t="s">
        <v>1268</v>
      </c>
      <c r="K6" s="1" t="s">
        <v>18</v>
      </c>
    </row>
    <row r="7" spans="1:17">
      <c r="A7" s="2" t="s">
        <v>1374</v>
      </c>
      <c r="D7" s="2">
        <v>5</v>
      </c>
      <c r="E7" s="2" t="s">
        <v>693</v>
      </c>
      <c r="G7" s="2" t="s">
        <v>1273</v>
      </c>
      <c r="I7" s="2" t="s">
        <v>1269</v>
      </c>
      <c r="O7" t="s">
        <v>1375</v>
      </c>
    </row>
    <row r="8" spans="1:17">
      <c r="D8" s="2">
        <v>6</v>
      </c>
      <c r="E8" s="2" t="s">
        <v>694</v>
      </c>
      <c r="G8" s="2" t="s">
        <v>1263</v>
      </c>
      <c r="I8" s="2" t="s">
        <v>1270</v>
      </c>
      <c r="O8" s="2">
        <v>1</v>
      </c>
    </row>
    <row r="9" spans="1:17">
      <c r="D9" s="2">
        <v>7</v>
      </c>
      <c r="E9" s="2" t="s">
        <v>695</v>
      </c>
      <c r="I9" s="2" t="s">
        <v>1271</v>
      </c>
      <c r="O9" s="2">
        <v>2</v>
      </c>
    </row>
    <row r="10" spans="1:17">
      <c r="D10" s="2">
        <v>8</v>
      </c>
      <c r="E10" s="2" t="s">
        <v>696</v>
      </c>
      <c r="O10" s="2">
        <v>3</v>
      </c>
    </row>
    <row r="11" spans="1:17">
      <c r="D11" s="2">
        <v>9</v>
      </c>
      <c r="E11" s="2" t="s">
        <v>697</v>
      </c>
      <c r="O11" s="2">
        <v>4</v>
      </c>
    </row>
    <row r="12" spans="1:17">
      <c r="D12" s="2">
        <v>10</v>
      </c>
      <c r="E12" s="2" t="s">
        <v>698</v>
      </c>
    </row>
    <row r="13" spans="1:17">
      <c r="D13" s="2">
        <v>11</v>
      </c>
      <c r="E13" s="2" t="s">
        <v>699</v>
      </c>
    </row>
    <row r="15" spans="1:17">
      <c r="A15" t="s">
        <v>1513</v>
      </c>
    </row>
    <row r="16" spans="1:17">
      <c r="A16" s="201" t="s">
        <v>1514</v>
      </c>
      <c r="B16" s="202"/>
      <c r="C16" s="201" t="s">
        <v>1516</v>
      </c>
      <c r="D16" s="203"/>
      <c r="E16" s="203"/>
      <c r="F16" s="203"/>
      <c r="G16" s="203"/>
      <c r="H16" s="203"/>
      <c r="I16" s="203"/>
      <c r="J16" s="203"/>
      <c r="K16" s="202"/>
    </row>
    <row r="17" spans="1:11">
      <c r="A17" s="201" t="s">
        <v>1515</v>
      </c>
      <c r="B17" s="202"/>
      <c r="C17" s="201" t="s">
        <v>1517</v>
      </c>
      <c r="D17" s="203"/>
      <c r="E17" s="203"/>
      <c r="F17" s="203"/>
      <c r="G17" s="203"/>
      <c r="H17" s="203"/>
      <c r="I17" s="203"/>
      <c r="J17" s="203"/>
      <c r="K17" s="202"/>
    </row>
    <row r="18" spans="1:11">
      <c r="A18" s="201" t="s">
        <v>1342</v>
      </c>
      <c r="B18" s="202" t="s">
        <v>1518</v>
      </c>
      <c r="C18" s="258">
        <v>45894</v>
      </c>
      <c r="D18" s="203"/>
      <c r="E18" s="203"/>
      <c r="F18" s="203"/>
      <c r="G18" s="203"/>
      <c r="H18" s="203"/>
      <c r="I18" s="203"/>
      <c r="J18" s="203"/>
      <c r="K18" s="202"/>
    </row>
    <row r="19" spans="1:11">
      <c r="A19" s="201" t="s">
        <v>1342</v>
      </c>
      <c r="B19" s="202" t="s">
        <v>1519</v>
      </c>
      <c r="C19" s="267">
        <v>0.70138888888888884</v>
      </c>
      <c r="D19" s="203"/>
      <c r="E19" s="203"/>
      <c r="F19" s="203"/>
      <c r="G19" s="203"/>
      <c r="H19" s="203"/>
      <c r="I19" s="203"/>
      <c r="J19" s="203"/>
      <c r="K19" s="202"/>
    </row>
    <row r="21" spans="1:11">
      <c r="A21" t="s">
        <v>1339</v>
      </c>
    </row>
    <row r="22" spans="1:11">
      <c r="A22" s="201" t="s">
        <v>1334</v>
      </c>
      <c r="B22" s="202"/>
      <c r="C22" s="201" t="s">
        <v>1506</v>
      </c>
      <c r="D22" s="203"/>
      <c r="E22" s="203"/>
      <c r="F22" s="203"/>
      <c r="G22" s="203"/>
      <c r="H22" s="203"/>
      <c r="I22" s="203"/>
      <c r="J22" s="203"/>
      <c r="K22" s="202"/>
    </row>
    <row r="23" spans="1:11">
      <c r="A23" s="201" t="s">
        <v>1340</v>
      </c>
      <c r="B23" s="202"/>
      <c r="C23" s="201" t="s">
        <v>1507</v>
      </c>
      <c r="D23" s="203"/>
      <c r="E23" s="203"/>
      <c r="F23" s="203"/>
      <c r="G23" s="203"/>
      <c r="H23" s="203"/>
      <c r="I23" s="203"/>
      <c r="J23" s="203"/>
      <c r="K23" s="202"/>
    </row>
    <row r="24" spans="1:11">
      <c r="A24" s="201" t="s">
        <v>1337</v>
      </c>
      <c r="B24" s="202"/>
      <c r="C24" s="201" t="s">
        <v>1335</v>
      </c>
      <c r="D24" s="203"/>
      <c r="E24" s="203"/>
      <c r="F24" s="203"/>
      <c r="G24" s="203"/>
      <c r="H24" s="203"/>
      <c r="I24" s="203"/>
      <c r="J24" s="203"/>
      <c r="K24" s="202"/>
    </row>
    <row r="25" spans="1:11">
      <c r="A25" s="201" t="s">
        <v>1336</v>
      </c>
      <c r="B25" s="202"/>
      <c r="C25" s="204" t="s">
        <v>1508</v>
      </c>
      <c r="D25" s="203"/>
      <c r="E25" s="203"/>
      <c r="F25" s="203"/>
      <c r="G25" s="203"/>
      <c r="H25" s="203"/>
      <c r="I25" s="203"/>
      <c r="J25" s="203"/>
      <c r="K25" s="202"/>
    </row>
    <row r="26" spans="1:11">
      <c r="A26" s="201" t="s">
        <v>1341</v>
      </c>
      <c r="B26" s="202"/>
      <c r="C26" s="201" t="s">
        <v>1509</v>
      </c>
      <c r="D26" s="203"/>
      <c r="E26" s="203"/>
      <c r="F26" s="203"/>
      <c r="G26" s="203"/>
      <c r="H26" s="203"/>
      <c r="I26" s="203"/>
      <c r="J26" s="203"/>
      <c r="K26" s="202"/>
    </row>
    <row r="27" spans="1:11">
      <c r="A27" s="201" t="s">
        <v>1293</v>
      </c>
      <c r="B27" s="202"/>
      <c r="C27" s="201" t="s">
        <v>1510</v>
      </c>
      <c r="D27" s="203"/>
      <c r="E27" s="203"/>
      <c r="F27" s="203"/>
      <c r="G27" s="203"/>
      <c r="H27" s="203"/>
      <c r="I27" s="203"/>
      <c r="J27" s="203"/>
      <c r="K27" s="202"/>
    </row>
    <row r="28" spans="1:11">
      <c r="A28" s="201" t="s">
        <v>1342</v>
      </c>
      <c r="B28" s="205"/>
      <c r="C28" s="257">
        <v>45904</v>
      </c>
      <c r="D28" s="203"/>
      <c r="E28" s="203"/>
      <c r="F28" s="203"/>
      <c r="G28" s="203"/>
      <c r="H28" s="203"/>
      <c r="I28" s="203"/>
      <c r="J28" s="203"/>
      <c r="K28" s="202"/>
    </row>
    <row r="29" spans="1:11">
      <c r="A29" s="201" t="s">
        <v>1343</v>
      </c>
      <c r="B29" s="202"/>
      <c r="C29" s="204" t="s">
        <v>1511</v>
      </c>
      <c r="D29" s="203"/>
      <c r="E29" s="203"/>
      <c r="F29" s="203"/>
      <c r="G29" s="203"/>
      <c r="H29" s="203"/>
      <c r="I29" s="203"/>
      <c r="J29" s="203"/>
      <c r="K29" s="202"/>
    </row>
    <row r="30" spans="1:11">
      <c r="A30" s="201" t="s">
        <v>1346</v>
      </c>
      <c r="B30" s="202"/>
      <c r="C30" s="204" t="s">
        <v>1512</v>
      </c>
      <c r="D30" s="203"/>
      <c r="E30" s="203"/>
      <c r="F30" s="203"/>
      <c r="G30" s="203"/>
      <c r="H30" s="203"/>
      <c r="I30" s="203"/>
      <c r="J30" s="203"/>
      <c r="K30" s="202"/>
    </row>
    <row r="32" spans="1:11">
      <c r="A32" t="s">
        <v>1554</v>
      </c>
    </row>
    <row r="33" spans="1:11">
      <c r="A33" s="201" t="s">
        <v>1546</v>
      </c>
      <c r="B33" s="202"/>
      <c r="C33" s="201" t="s">
        <v>1550</v>
      </c>
      <c r="D33" s="203"/>
      <c r="E33" s="203"/>
      <c r="F33" s="203"/>
      <c r="G33" s="203"/>
      <c r="H33" s="203"/>
      <c r="I33" s="203"/>
      <c r="J33" s="203"/>
      <c r="K33" s="202"/>
    </row>
    <row r="34" spans="1:11">
      <c r="A34" s="201" t="s">
        <v>1547</v>
      </c>
      <c r="B34" s="202"/>
      <c r="C34" s="201" t="s">
        <v>1551</v>
      </c>
      <c r="D34" s="203"/>
      <c r="E34" s="203"/>
      <c r="F34" s="203"/>
      <c r="G34" s="203"/>
      <c r="H34" s="203"/>
      <c r="I34" s="203"/>
      <c r="J34" s="203"/>
      <c r="K34" s="202"/>
    </row>
    <row r="35" spans="1:11">
      <c r="A35" s="201" t="s">
        <v>1548</v>
      </c>
      <c r="B35" s="202"/>
      <c r="C35" s="201" t="s">
        <v>1552</v>
      </c>
      <c r="D35" s="203"/>
      <c r="E35" s="203"/>
      <c r="F35" s="203"/>
      <c r="G35" s="203"/>
      <c r="H35" s="203"/>
      <c r="I35" s="203"/>
      <c r="J35" s="203"/>
      <c r="K35" s="202"/>
    </row>
    <row r="36" spans="1:11">
      <c r="A36" s="201" t="s">
        <v>1549</v>
      </c>
      <c r="B36" s="202"/>
      <c r="C36" s="204" t="s">
        <v>1553</v>
      </c>
      <c r="D36" s="203"/>
      <c r="E36" s="203"/>
      <c r="F36" s="203"/>
      <c r="G36" s="203"/>
      <c r="H36" s="203"/>
      <c r="I36" s="203"/>
      <c r="J36" s="203"/>
      <c r="K36" s="202"/>
    </row>
  </sheetData>
  <phoneticPr fontId="1"/>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0000"/>
    <pageSetUpPr fitToPage="1"/>
  </sheetPr>
  <dimension ref="A1:H319"/>
  <sheetViews>
    <sheetView workbookViewId="0"/>
  </sheetViews>
  <sheetFormatPr defaultRowHeight="13.3"/>
  <cols>
    <col min="1" max="1" width="5.3828125" customWidth="1"/>
    <col min="2" max="2" width="10.765625" customWidth="1"/>
    <col min="3" max="3" width="7.23046875" bestFit="1" customWidth="1"/>
    <col min="4" max="4" width="6.765625" customWidth="1"/>
    <col min="5" max="5" width="20.15234375" bestFit="1" customWidth="1"/>
    <col min="6" max="6" width="37.4609375" bestFit="1" customWidth="1"/>
    <col min="7" max="7" width="10.765625" customWidth="1"/>
    <col min="8" max="8" width="38.3828125" bestFit="1" customWidth="1"/>
  </cols>
  <sheetData>
    <row r="1" spans="1:8">
      <c r="A1" s="261" t="s">
        <v>683</v>
      </c>
      <c r="B1" s="261" t="s">
        <v>684</v>
      </c>
      <c r="C1" s="261" t="s">
        <v>685</v>
      </c>
      <c r="D1" s="261" t="s">
        <v>686</v>
      </c>
      <c r="E1" s="261" t="s">
        <v>687</v>
      </c>
      <c r="F1" s="261" t="s">
        <v>688</v>
      </c>
      <c r="G1" s="262" t="s">
        <v>705</v>
      </c>
      <c r="H1" s="262" t="s">
        <v>706</v>
      </c>
    </row>
    <row r="2" spans="1:8">
      <c r="A2" s="2">
        <v>1</v>
      </c>
      <c r="B2" s="2">
        <v>101</v>
      </c>
      <c r="C2" s="2" t="s">
        <v>65</v>
      </c>
      <c r="D2" s="2" t="s">
        <v>432</v>
      </c>
      <c r="E2" s="2" t="s">
        <v>1462</v>
      </c>
      <c r="F2" s="2" t="s">
        <v>66</v>
      </c>
      <c r="G2" s="3" t="s">
        <v>707</v>
      </c>
      <c r="H2" s="3" t="s">
        <v>708</v>
      </c>
    </row>
    <row r="3" spans="1:8">
      <c r="A3" s="2">
        <v>2</v>
      </c>
      <c r="B3" s="2">
        <v>102</v>
      </c>
      <c r="C3" s="2" t="s">
        <v>65</v>
      </c>
      <c r="D3" s="2" t="s">
        <v>432</v>
      </c>
      <c r="E3" s="2" t="s">
        <v>67</v>
      </c>
      <c r="F3" s="2" t="s">
        <v>68</v>
      </c>
      <c r="G3" s="3" t="s">
        <v>709</v>
      </c>
      <c r="H3" s="3" t="s">
        <v>710</v>
      </c>
    </row>
    <row r="4" spans="1:8">
      <c r="A4" s="2">
        <v>3</v>
      </c>
      <c r="B4" s="2">
        <v>103</v>
      </c>
      <c r="C4" s="2" t="s">
        <v>65</v>
      </c>
      <c r="D4" s="2" t="s">
        <v>432</v>
      </c>
      <c r="E4" s="2" t="s">
        <v>69</v>
      </c>
      <c r="F4" s="2" t="s">
        <v>70</v>
      </c>
      <c r="G4" s="3" t="s">
        <v>711</v>
      </c>
      <c r="H4" s="3" t="s">
        <v>712</v>
      </c>
    </row>
    <row r="5" spans="1:8">
      <c r="A5" s="2">
        <v>4</v>
      </c>
      <c r="B5" s="2">
        <v>104</v>
      </c>
      <c r="C5" s="2" t="s">
        <v>65</v>
      </c>
      <c r="D5" s="2" t="s">
        <v>432</v>
      </c>
      <c r="E5" s="2" t="s">
        <v>71</v>
      </c>
      <c r="F5" s="2" t="s">
        <v>72</v>
      </c>
      <c r="G5" s="3" t="s">
        <v>713</v>
      </c>
      <c r="H5" s="3" t="s">
        <v>714</v>
      </c>
    </row>
    <row r="6" spans="1:8">
      <c r="A6" s="2">
        <v>5</v>
      </c>
      <c r="B6" s="2">
        <v>105</v>
      </c>
      <c r="C6" s="2" t="s">
        <v>65</v>
      </c>
      <c r="D6" s="2" t="s">
        <v>432</v>
      </c>
      <c r="E6" s="2" t="s">
        <v>73</v>
      </c>
      <c r="F6" s="2" t="s">
        <v>74</v>
      </c>
      <c r="G6" s="3" t="s">
        <v>715</v>
      </c>
      <c r="H6" s="3" t="s">
        <v>716</v>
      </c>
    </row>
    <row r="7" spans="1:8">
      <c r="A7" s="2">
        <v>6</v>
      </c>
      <c r="B7" s="2">
        <v>106</v>
      </c>
      <c r="C7" s="2" t="s">
        <v>65</v>
      </c>
      <c r="D7" s="2" t="s">
        <v>432</v>
      </c>
      <c r="E7" s="2" t="s">
        <v>75</v>
      </c>
      <c r="F7" s="2" t="s">
        <v>76</v>
      </c>
      <c r="G7" s="3" t="s">
        <v>717</v>
      </c>
      <c r="H7" s="3" t="s">
        <v>718</v>
      </c>
    </row>
    <row r="8" spans="1:8">
      <c r="A8" s="2">
        <v>7</v>
      </c>
      <c r="B8" s="2">
        <v>107</v>
      </c>
      <c r="C8" s="2" t="s">
        <v>65</v>
      </c>
      <c r="D8" s="2" t="s">
        <v>432</v>
      </c>
      <c r="E8" s="2" t="s">
        <v>77</v>
      </c>
      <c r="F8" s="2" t="s">
        <v>78</v>
      </c>
      <c r="G8" s="3" t="s">
        <v>719</v>
      </c>
      <c r="H8" s="3" t="s">
        <v>720</v>
      </c>
    </row>
    <row r="9" spans="1:8">
      <c r="A9" s="2">
        <v>8</v>
      </c>
      <c r="B9" s="2">
        <v>108</v>
      </c>
      <c r="C9" s="2" t="s">
        <v>65</v>
      </c>
      <c r="D9" s="2" t="s">
        <v>432</v>
      </c>
      <c r="E9" s="2" t="s">
        <v>79</v>
      </c>
      <c r="F9" s="2" t="s">
        <v>80</v>
      </c>
      <c r="G9" s="3" t="s">
        <v>721</v>
      </c>
      <c r="H9" s="3" t="s">
        <v>722</v>
      </c>
    </row>
    <row r="10" spans="1:8">
      <c r="A10" s="2">
        <v>9</v>
      </c>
      <c r="B10" s="2">
        <v>109</v>
      </c>
      <c r="C10" s="2" t="s">
        <v>65</v>
      </c>
      <c r="D10" s="2" t="s">
        <v>432</v>
      </c>
      <c r="E10" s="2" t="s">
        <v>81</v>
      </c>
      <c r="F10" s="2" t="s">
        <v>82</v>
      </c>
      <c r="G10" s="3" t="s">
        <v>723</v>
      </c>
      <c r="H10" s="3" t="s">
        <v>724</v>
      </c>
    </row>
    <row r="11" spans="1:8">
      <c r="A11" s="2">
        <v>10</v>
      </c>
      <c r="B11" s="2">
        <v>110</v>
      </c>
      <c r="C11" s="2" t="s">
        <v>65</v>
      </c>
      <c r="D11" s="2" t="s">
        <v>432</v>
      </c>
      <c r="E11" s="2" t="s">
        <v>83</v>
      </c>
      <c r="F11" s="2" t="s">
        <v>84</v>
      </c>
      <c r="G11" s="3" t="s">
        <v>725</v>
      </c>
      <c r="H11" s="3" t="s">
        <v>726</v>
      </c>
    </row>
    <row r="12" spans="1:8">
      <c r="A12" s="2">
        <v>11</v>
      </c>
      <c r="B12" s="2">
        <v>111</v>
      </c>
      <c r="C12" s="2" t="s">
        <v>65</v>
      </c>
      <c r="D12" s="2" t="s">
        <v>432</v>
      </c>
      <c r="E12" s="2" t="s">
        <v>433</v>
      </c>
      <c r="F12" s="2" t="s">
        <v>85</v>
      </c>
      <c r="G12" s="3" t="s">
        <v>727</v>
      </c>
      <c r="H12" s="3" t="s">
        <v>728</v>
      </c>
    </row>
    <row r="13" spans="1:8">
      <c r="A13" s="2">
        <v>12</v>
      </c>
      <c r="B13" s="2">
        <v>112</v>
      </c>
      <c r="C13" s="2" t="s">
        <v>65</v>
      </c>
      <c r="D13" s="2" t="s">
        <v>432</v>
      </c>
      <c r="E13" s="2" t="s">
        <v>86</v>
      </c>
      <c r="F13" s="2" t="s">
        <v>87</v>
      </c>
      <c r="G13" s="3" t="s">
        <v>729</v>
      </c>
      <c r="H13" s="3" t="s">
        <v>730</v>
      </c>
    </row>
    <row r="14" spans="1:8">
      <c r="A14" s="2">
        <v>13</v>
      </c>
      <c r="B14" s="2">
        <v>113</v>
      </c>
      <c r="C14" s="2" t="s">
        <v>65</v>
      </c>
      <c r="D14" s="2" t="s">
        <v>432</v>
      </c>
      <c r="E14" s="2" t="s">
        <v>88</v>
      </c>
      <c r="F14" s="2" t="s">
        <v>89</v>
      </c>
      <c r="G14" s="3" t="s">
        <v>731</v>
      </c>
      <c r="H14" s="3" t="s">
        <v>732</v>
      </c>
    </row>
    <row r="15" spans="1:8">
      <c r="A15" s="2">
        <v>14</v>
      </c>
      <c r="B15" s="2">
        <v>114</v>
      </c>
      <c r="C15" s="2" t="s">
        <v>65</v>
      </c>
      <c r="D15" s="2" t="s">
        <v>432</v>
      </c>
      <c r="E15" s="2" t="s">
        <v>90</v>
      </c>
      <c r="F15" s="2" t="s">
        <v>91</v>
      </c>
      <c r="G15" s="3" t="s">
        <v>733</v>
      </c>
      <c r="H15" s="3" t="s">
        <v>734</v>
      </c>
    </row>
    <row r="16" spans="1:8">
      <c r="A16" s="2">
        <v>15</v>
      </c>
      <c r="B16" s="2">
        <v>115</v>
      </c>
      <c r="C16" s="2" t="s">
        <v>65</v>
      </c>
      <c r="D16" s="2" t="s">
        <v>432</v>
      </c>
      <c r="E16" s="2" t="s">
        <v>92</v>
      </c>
      <c r="F16" s="2" t="s">
        <v>93</v>
      </c>
      <c r="G16" s="3" t="s">
        <v>735</v>
      </c>
      <c r="H16" s="3" t="s">
        <v>736</v>
      </c>
    </row>
    <row r="17" spans="1:8">
      <c r="A17" s="2">
        <v>16</v>
      </c>
      <c r="B17" s="2">
        <v>116</v>
      </c>
      <c r="C17" s="2" t="s">
        <v>65</v>
      </c>
      <c r="D17" s="2" t="s">
        <v>432</v>
      </c>
      <c r="E17" s="2" t="s">
        <v>94</v>
      </c>
      <c r="F17" s="2" t="s">
        <v>95</v>
      </c>
      <c r="G17" s="3" t="s">
        <v>737</v>
      </c>
      <c r="H17" s="3" t="s">
        <v>738</v>
      </c>
    </row>
    <row r="18" spans="1:8">
      <c r="A18" s="2">
        <v>17</v>
      </c>
      <c r="B18" s="2">
        <v>117</v>
      </c>
      <c r="C18" s="2" t="s">
        <v>65</v>
      </c>
      <c r="D18" s="2" t="s">
        <v>432</v>
      </c>
      <c r="E18" s="2" t="s">
        <v>96</v>
      </c>
      <c r="F18" s="2" t="s">
        <v>97</v>
      </c>
      <c r="G18" s="3" t="s">
        <v>739</v>
      </c>
      <c r="H18" s="3" t="s">
        <v>740</v>
      </c>
    </row>
    <row r="19" spans="1:8">
      <c r="A19" s="2">
        <v>18</v>
      </c>
      <c r="B19" s="2">
        <v>118</v>
      </c>
      <c r="C19" s="2" t="s">
        <v>65</v>
      </c>
      <c r="D19" s="2" t="s">
        <v>432</v>
      </c>
      <c r="E19" s="2" t="s">
        <v>98</v>
      </c>
      <c r="F19" s="2" t="s">
        <v>99</v>
      </c>
      <c r="G19" s="3" t="s">
        <v>741</v>
      </c>
      <c r="H19" s="3" t="s">
        <v>742</v>
      </c>
    </row>
    <row r="20" spans="1:8">
      <c r="A20" s="2">
        <v>19</v>
      </c>
      <c r="B20" s="2">
        <v>119</v>
      </c>
      <c r="C20" s="2" t="s">
        <v>65</v>
      </c>
      <c r="D20" s="2" t="s">
        <v>432</v>
      </c>
      <c r="E20" s="2" t="s">
        <v>100</v>
      </c>
      <c r="F20" s="2" t="s">
        <v>434</v>
      </c>
      <c r="G20" s="3" t="s">
        <v>743</v>
      </c>
      <c r="H20" s="3" t="s">
        <v>744</v>
      </c>
    </row>
    <row r="21" spans="1:8">
      <c r="A21" s="2">
        <v>20</v>
      </c>
      <c r="B21" s="2">
        <v>120</v>
      </c>
      <c r="C21" s="2" t="s">
        <v>65</v>
      </c>
      <c r="D21" s="2" t="s">
        <v>432</v>
      </c>
      <c r="E21" s="2" t="s">
        <v>101</v>
      </c>
      <c r="F21" s="2" t="s">
        <v>102</v>
      </c>
      <c r="G21" s="3" t="s">
        <v>745</v>
      </c>
      <c r="H21" s="3" t="s">
        <v>746</v>
      </c>
    </row>
    <row r="22" spans="1:8">
      <c r="A22" s="2">
        <v>21</v>
      </c>
      <c r="B22" s="2">
        <v>121</v>
      </c>
      <c r="C22" s="2" t="s">
        <v>65</v>
      </c>
      <c r="D22" s="2" t="s">
        <v>432</v>
      </c>
      <c r="E22" s="2" t="s">
        <v>103</v>
      </c>
      <c r="F22" s="2" t="s">
        <v>104</v>
      </c>
      <c r="G22" s="3" t="s">
        <v>747</v>
      </c>
      <c r="H22" s="3" t="s">
        <v>748</v>
      </c>
    </row>
    <row r="23" spans="1:8">
      <c r="A23" s="2">
        <v>22</v>
      </c>
      <c r="B23" s="2">
        <v>122</v>
      </c>
      <c r="C23" s="2" t="s">
        <v>65</v>
      </c>
      <c r="D23" s="2" t="s">
        <v>432</v>
      </c>
      <c r="E23" s="2" t="s">
        <v>105</v>
      </c>
      <c r="F23" s="2" t="s">
        <v>106</v>
      </c>
      <c r="G23" s="3" t="s">
        <v>749</v>
      </c>
      <c r="H23" s="3" t="s">
        <v>750</v>
      </c>
    </row>
    <row r="24" spans="1:8">
      <c r="A24" s="2">
        <v>23</v>
      </c>
      <c r="B24" s="2">
        <v>123</v>
      </c>
      <c r="C24" s="2" t="s">
        <v>65</v>
      </c>
      <c r="D24" s="2" t="s">
        <v>432</v>
      </c>
      <c r="E24" s="2" t="s">
        <v>435</v>
      </c>
      <c r="F24" s="2" t="s">
        <v>107</v>
      </c>
      <c r="G24" s="3" t="s">
        <v>751</v>
      </c>
      <c r="H24" s="3" t="s">
        <v>752</v>
      </c>
    </row>
    <row r="25" spans="1:8">
      <c r="A25" s="2">
        <v>24</v>
      </c>
      <c r="B25" s="2">
        <v>124</v>
      </c>
      <c r="C25" s="2" t="s">
        <v>65</v>
      </c>
      <c r="D25" s="2" t="s">
        <v>432</v>
      </c>
      <c r="E25" s="2" t="s">
        <v>436</v>
      </c>
      <c r="F25" s="2" t="s">
        <v>108</v>
      </c>
      <c r="G25" s="3" t="s">
        <v>753</v>
      </c>
      <c r="H25" s="3" t="s">
        <v>754</v>
      </c>
    </row>
    <row r="26" spans="1:8">
      <c r="A26" s="2">
        <v>25</v>
      </c>
      <c r="B26" s="2">
        <v>125</v>
      </c>
      <c r="C26" s="2" t="s">
        <v>65</v>
      </c>
      <c r="D26" s="2" t="s">
        <v>432</v>
      </c>
      <c r="E26" s="2" t="s">
        <v>437</v>
      </c>
      <c r="F26" s="2" t="s">
        <v>109</v>
      </c>
      <c r="G26" s="3" t="s">
        <v>755</v>
      </c>
      <c r="H26" s="3" t="s">
        <v>756</v>
      </c>
    </row>
    <row r="27" spans="1:8">
      <c r="A27" s="2">
        <v>26</v>
      </c>
      <c r="B27" s="2">
        <v>126</v>
      </c>
      <c r="C27" s="2" t="s">
        <v>65</v>
      </c>
      <c r="D27" s="2" t="s">
        <v>432</v>
      </c>
      <c r="E27" s="2" t="s">
        <v>438</v>
      </c>
      <c r="F27" s="2" t="s">
        <v>110</v>
      </c>
      <c r="G27" s="3" t="s">
        <v>757</v>
      </c>
      <c r="H27" s="3" t="s">
        <v>758</v>
      </c>
    </row>
    <row r="28" spans="1:8">
      <c r="A28" s="2">
        <v>27</v>
      </c>
      <c r="B28" s="2">
        <v>127</v>
      </c>
      <c r="C28" s="2" t="s">
        <v>65</v>
      </c>
      <c r="D28" s="2" t="s">
        <v>432</v>
      </c>
      <c r="E28" s="2" t="s">
        <v>111</v>
      </c>
      <c r="F28" s="2" t="s">
        <v>112</v>
      </c>
      <c r="G28" s="3" t="s">
        <v>759</v>
      </c>
      <c r="H28" s="3" t="s">
        <v>760</v>
      </c>
    </row>
    <row r="29" spans="1:8">
      <c r="A29" s="2">
        <v>28</v>
      </c>
      <c r="B29" s="2">
        <v>128</v>
      </c>
      <c r="C29" s="2" t="s">
        <v>65</v>
      </c>
      <c r="D29" s="2" t="s">
        <v>432</v>
      </c>
      <c r="E29" s="2" t="s">
        <v>113</v>
      </c>
      <c r="F29" s="2" t="s">
        <v>114</v>
      </c>
      <c r="G29" s="3" t="s">
        <v>761</v>
      </c>
      <c r="H29" s="3" t="s">
        <v>762</v>
      </c>
    </row>
    <row r="30" spans="1:8">
      <c r="A30" s="2">
        <v>29</v>
      </c>
      <c r="B30" s="2">
        <v>129</v>
      </c>
      <c r="C30" s="2" t="s">
        <v>65</v>
      </c>
      <c r="D30" s="2" t="s">
        <v>432</v>
      </c>
      <c r="E30" s="2" t="s">
        <v>439</v>
      </c>
      <c r="F30" s="2" t="s">
        <v>115</v>
      </c>
      <c r="G30" s="3" t="s">
        <v>763</v>
      </c>
      <c r="H30" s="3" t="s">
        <v>764</v>
      </c>
    </row>
    <row r="31" spans="1:8">
      <c r="A31" s="2">
        <v>30</v>
      </c>
      <c r="B31" s="2">
        <v>130</v>
      </c>
      <c r="C31" s="2" t="s">
        <v>65</v>
      </c>
      <c r="D31" s="2" t="s">
        <v>432</v>
      </c>
      <c r="E31" s="2" t="s">
        <v>440</v>
      </c>
      <c r="F31" s="2" t="s">
        <v>116</v>
      </c>
      <c r="G31" s="3" t="s">
        <v>765</v>
      </c>
      <c r="H31" s="3" t="s">
        <v>766</v>
      </c>
    </row>
    <row r="32" spans="1:8">
      <c r="A32" s="2">
        <v>31</v>
      </c>
      <c r="B32" s="2">
        <v>131</v>
      </c>
      <c r="C32" s="2" t="s">
        <v>65</v>
      </c>
      <c r="D32" s="2" t="s">
        <v>432</v>
      </c>
      <c r="E32" s="2" t="s">
        <v>117</v>
      </c>
      <c r="F32" s="2" t="s">
        <v>118</v>
      </c>
      <c r="G32" s="3" t="s">
        <v>767</v>
      </c>
      <c r="H32" s="3" t="s">
        <v>768</v>
      </c>
    </row>
    <row r="33" spans="1:8">
      <c r="A33" s="2">
        <v>32</v>
      </c>
      <c r="B33" s="2">
        <v>132</v>
      </c>
      <c r="C33" s="2" t="s">
        <v>65</v>
      </c>
      <c r="D33" s="2" t="s">
        <v>432</v>
      </c>
      <c r="E33" s="2" t="s">
        <v>119</v>
      </c>
      <c r="F33" s="2" t="s">
        <v>120</v>
      </c>
      <c r="G33" s="3" t="s">
        <v>769</v>
      </c>
      <c r="H33" s="3" t="s">
        <v>770</v>
      </c>
    </row>
    <row r="34" spans="1:8">
      <c r="A34" s="2">
        <v>33</v>
      </c>
      <c r="B34" s="2">
        <v>133</v>
      </c>
      <c r="C34" s="2" t="s">
        <v>65</v>
      </c>
      <c r="D34" s="2" t="s">
        <v>432</v>
      </c>
      <c r="E34" s="2" t="s">
        <v>441</v>
      </c>
      <c r="F34" s="2" t="s">
        <v>442</v>
      </c>
      <c r="G34" s="3" t="s">
        <v>771</v>
      </c>
      <c r="H34" s="3" t="s">
        <v>772</v>
      </c>
    </row>
    <row r="35" spans="1:8">
      <c r="A35" s="2">
        <v>34</v>
      </c>
      <c r="B35" s="2">
        <v>134</v>
      </c>
      <c r="C35" s="2" t="s">
        <v>65</v>
      </c>
      <c r="D35" s="2" t="s">
        <v>432</v>
      </c>
      <c r="E35" s="2" t="s">
        <v>121</v>
      </c>
      <c r="F35" s="2" t="s">
        <v>122</v>
      </c>
      <c r="G35" s="3" t="s">
        <v>773</v>
      </c>
      <c r="H35" s="3" t="s">
        <v>774</v>
      </c>
    </row>
    <row r="36" spans="1:8">
      <c r="A36" s="2">
        <v>35</v>
      </c>
      <c r="B36" s="2">
        <v>135</v>
      </c>
      <c r="C36" s="2" t="s">
        <v>65</v>
      </c>
      <c r="D36" s="2" t="s">
        <v>432</v>
      </c>
      <c r="E36" s="2" t="s">
        <v>443</v>
      </c>
      <c r="F36" s="2" t="s">
        <v>444</v>
      </c>
      <c r="G36" s="3" t="s">
        <v>775</v>
      </c>
      <c r="H36" s="3" t="s">
        <v>776</v>
      </c>
    </row>
    <row r="37" spans="1:8">
      <c r="A37" s="2">
        <v>36</v>
      </c>
      <c r="B37" s="2">
        <v>136</v>
      </c>
      <c r="C37" s="2" t="s">
        <v>65</v>
      </c>
      <c r="D37" s="2" t="s">
        <v>432</v>
      </c>
      <c r="E37" s="2" t="s">
        <v>445</v>
      </c>
      <c r="F37" s="2" t="s">
        <v>123</v>
      </c>
      <c r="G37" s="3" t="s">
        <v>777</v>
      </c>
      <c r="H37" s="3" t="s">
        <v>778</v>
      </c>
    </row>
    <row r="38" spans="1:8">
      <c r="A38" s="2">
        <v>37</v>
      </c>
      <c r="B38" s="2">
        <v>137</v>
      </c>
      <c r="C38" s="2" t="s">
        <v>65</v>
      </c>
      <c r="D38" s="2" t="s">
        <v>432</v>
      </c>
      <c r="E38" s="2" t="s">
        <v>446</v>
      </c>
      <c r="F38" s="2" t="s">
        <v>124</v>
      </c>
      <c r="G38" s="3" t="s">
        <v>779</v>
      </c>
      <c r="H38" s="3" t="s">
        <v>780</v>
      </c>
    </row>
    <row r="39" spans="1:8">
      <c r="A39" s="2">
        <v>38</v>
      </c>
      <c r="B39" s="2">
        <v>138</v>
      </c>
      <c r="C39" s="2" t="s">
        <v>65</v>
      </c>
      <c r="D39" s="2" t="s">
        <v>447</v>
      </c>
      <c r="E39" s="2" t="s">
        <v>448</v>
      </c>
      <c r="F39" s="2" t="s">
        <v>449</v>
      </c>
      <c r="G39" s="3" t="s">
        <v>781</v>
      </c>
      <c r="H39" s="3" t="s">
        <v>782</v>
      </c>
    </row>
    <row r="40" spans="1:8">
      <c r="A40" s="2">
        <v>39</v>
      </c>
      <c r="B40" s="2">
        <v>139</v>
      </c>
      <c r="C40" s="2" t="s">
        <v>65</v>
      </c>
      <c r="D40" s="2" t="s">
        <v>447</v>
      </c>
      <c r="E40" s="2" t="s">
        <v>450</v>
      </c>
      <c r="F40" s="2" t="s">
        <v>451</v>
      </c>
      <c r="G40" s="3" t="s">
        <v>783</v>
      </c>
      <c r="H40" s="3" t="s">
        <v>784</v>
      </c>
    </row>
    <row r="41" spans="1:8">
      <c r="A41" s="2">
        <v>40</v>
      </c>
      <c r="B41" s="2">
        <v>140</v>
      </c>
      <c r="C41" s="2" t="s">
        <v>65</v>
      </c>
      <c r="D41" s="2" t="s">
        <v>447</v>
      </c>
      <c r="E41" s="2" t="s">
        <v>452</v>
      </c>
      <c r="F41" s="2" t="s">
        <v>453</v>
      </c>
      <c r="G41" s="3" t="s">
        <v>785</v>
      </c>
      <c r="H41" s="3" t="s">
        <v>786</v>
      </c>
    </row>
    <row r="42" spans="1:8">
      <c r="A42" s="2">
        <v>41</v>
      </c>
      <c r="B42" s="2">
        <v>141</v>
      </c>
      <c r="C42" s="2" t="s">
        <v>65</v>
      </c>
      <c r="D42" s="2" t="s">
        <v>447</v>
      </c>
      <c r="E42" s="2" t="s">
        <v>454</v>
      </c>
      <c r="F42" s="2" t="s">
        <v>455</v>
      </c>
      <c r="G42" s="3" t="s">
        <v>787</v>
      </c>
      <c r="H42" s="3" t="s">
        <v>788</v>
      </c>
    </row>
    <row r="43" spans="1:8">
      <c r="A43" s="2">
        <v>42</v>
      </c>
      <c r="B43" s="2">
        <v>142</v>
      </c>
      <c r="C43" s="2" t="s">
        <v>65</v>
      </c>
      <c r="D43" s="2" t="s">
        <v>447</v>
      </c>
      <c r="E43" s="2" t="s">
        <v>456</v>
      </c>
      <c r="F43" s="2" t="s">
        <v>457</v>
      </c>
      <c r="G43" s="3" t="s">
        <v>789</v>
      </c>
      <c r="H43" s="3" t="s">
        <v>790</v>
      </c>
    </row>
    <row r="44" spans="1:8">
      <c r="A44" s="2">
        <v>43</v>
      </c>
      <c r="B44" s="2">
        <v>143</v>
      </c>
      <c r="C44" s="2" t="s">
        <v>65</v>
      </c>
      <c r="D44" s="2" t="s">
        <v>447</v>
      </c>
      <c r="E44" s="2" t="s">
        <v>458</v>
      </c>
      <c r="F44" s="2" t="s">
        <v>459</v>
      </c>
      <c r="G44" s="3" t="s">
        <v>791</v>
      </c>
      <c r="H44" s="3" t="s">
        <v>792</v>
      </c>
    </row>
    <row r="45" spans="1:8">
      <c r="A45" s="2">
        <v>44</v>
      </c>
      <c r="B45" s="2">
        <v>144</v>
      </c>
      <c r="C45" s="2" t="s">
        <v>65</v>
      </c>
      <c r="D45" s="2" t="s">
        <v>460</v>
      </c>
      <c r="E45" s="2" t="s">
        <v>125</v>
      </c>
      <c r="F45" s="2" t="s">
        <v>126</v>
      </c>
      <c r="G45" s="3" t="s">
        <v>793</v>
      </c>
      <c r="H45" s="3" t="s">
        <v>794</v>
      </c>
    </row>
    <row r="46" spans="1:8">
      <c r="A46" s="2">
        <v>45</v>
      </c>
      <c r="B46" s="2">
        <v>145</v>
      </c>
      <c r="C46" s="2" t="s">
        <v>65</v>
      </c>
      <c r="D46" s="2" t="s">
        <v>460</v>
      </c>
      <c r="E46" s="2" t="s">
        <v>461</v>
      </c>
      <c r="F46" s="2" t="s">
        <v>127</v>
      </c>
      <c r="G46" s="3" t="s">
        <v>795</v>
      </c>
      <c r="H46" s="3" t="s">
        <v>796</v>
      </c>
    </row>
    <row r="47" spans="1:8">
      <c r="A47" s="2">
        <v>46</v>
      </c>
      <c r="B47" s="2">
        <v>146</v>
      </c>
      <c r="C47" s="2" t="s">
        <v>65</v>
      </c>
      <c r="D47" s="2" t="s">
        <v>460</v>
      </c>
      <c r="E47" s="2" t="s">
        <v>462</v>
      </c>
      <c r="F47" s="2" t="s">
        <v>426</v>
      </c>
      <c r="G47" s="3" t="s">
        <v>797</v>
      </c>
      <c r="H47" s="3" t="s">
        <v>798</v>
      </c>
    </row>
    <row r="48" spans="1:8">
      <c r="A48" s="2">
        <v>47</v>
      </c>
      <c r="B48" s="2">
        <v>147</v>
      </c>
      <c r="C48" s="2" t="s">
        <v>65</v>
      </c>
      <c r="D48" s="2" t="s">
        <v>460</v>
      </c>
      <c r="E48" s="2" t="s">
        <v>463</v>
      </c>
      <c r="F48" s="2" t="s">
        <v>128</v>
      </c>
      <c r="G48" s="3" t="s">
        <v>799</v>
      </c>
      <c r="H48" s="3" t="s">
        <v>800</v>
      </c>
    </row>
    <row r="49" spans="1:8">
      <c r="A49" s="2">
        <v>48</v>
      </c>
      <c r="B49" s="2">
        <v>148</v>
      </c>
      <c r="C49" s="2" t="s">
        <v>65</v>
      </c>
      <c r="D49" s="2" t="s">
        <v>460</v>
      </c>
      <c r="E49" s="2" t="s">
        <v>464</v>
      </c>
      <c r="F49" s="2" t="s">
        <v>129</v>
      </c>
      <c r="G49" s="3" t="s">
        <v>801</v>
      </c>
      <c r="H49" s="3" t="s">
        <v>802</v>
      </c>
    </row>
    <row r="50" spans="1:8">
      <c r="A50" s="2">
        <v>49</v>
      </c>
      <c r="B50" s="2">
        <v>149</v>
      </c>
      <c r="C50" s="2" t="s">
        <v>65</v>
      </c>
      <c r="D50" s="2" t="s">
        <v>460</v>
      </c>
      <c r="E50" s="2" t="s">
        <v>465</v>
      </c>
      <c r="F50" s="2" t="s">
        <v>466</v>
      </c>
      <c r="G50" s="3" t="s">
        <v>803</v>
      </c>
      <c r="H50" s="3" t="s">
        <v>804</v>
      </c>
    </row>
    <row r="51" spans="1:8">
      <c r="A51" s="2">
        <v>50</v>
      </c>
      <c r="B51" s="2">
        <v>150</v>
      </c>
      <c r="C51" s="2" t="s">
        <v>65</v>
      </c>
      <c r="D51" s="2" t="s">
        <v>460</v>
      </c>
      <c r="E51" s="2" t="s">
        <v>467</v>
      </c>
      <c r="F51" s="2" t="s">
        <v>130</v>
      </c>
      <c r="G51" s="3" t="s">
        <v>805</v>
      </c>
      <c r="H51" s="3" t="s">
        <v>806</v>
      </c>
    </row>
    <row r="52" spans="1:8">
      <c r="A52" s="2">
        <v>51</v>
      </c>
      <c r="B52" s="2">
        <v>151</v>
      </c>
      <c r="C52" s="2" t="s">
        <v>65</v>
      </c>
      <c r="D52" s="2" t="s">
        <v>460</v>
      </c>
      <c r="E52" s="2" t="s">
        <v>468</v>
      </c>
      <c r="F52" s="2" t="s">
        <v>131</v>
      </c>
      <c r="G52" s="3" t="s">
        <v>807</v>
      </c>
      <c r="H52" s="3" t="s">
        <v>808</v>
      </c>
    </row>
    <row r="53" spans="1:8">
      <c r="A53" s="2">
        <v>52</v>
      </c>
      <c r="B53" s="2">
        <v>152</v>
      </c>
      <c r="C53" s="2" t="s">
        <v>65</v>
      </c>
      <c r="D53" s="2" t="s">
        <v>460</v>
      </c>
      <c r="E53" s="2" t="s">
        <v>132</v>
      </c>
      <c r="F53" s="2" t="s">
        <v>133</v>
      </c>
      <c r="G53" s="3" t="s">
        <v>809</v>
      </c>
      <c r="H53" s="3" t="s">
        <v>810</v>
      </c>
    </row>
    <row r="54" spans="1:8">
      <c r="A54" s="2">
        <v>53</v>
      </c>
      <c r="B54" s="2">
        <v>153</v>
      </c>
      <c r="C54" s="2" t="s">
        <v>65</v>
      </c>
      <c r="D54" s="2" t="s">
        <v>460</v>
      </c>
      <c r="E54" s="2" t="s">
        <v>134</v>
      </c>
      <c r="F54" s="2" t="s">
        <v>135</v>
      </c>
      <c r="G54" s="3" t="s">
        <v>1238</v>
      </c>
      <c r="H54" s="3" t="s">
        <v>1239</v>
      </c>
    </row>
    <row r="55" spans="1:8">
      <c r="A55" s="2">
        <v>54</v>
      </c>
      <c r="B55" s="2">
        <v>154</v>
      </c>
      <c r="C55" s="2" t="s">
        <v>65</v>
      </c>
      <c r="D55" s="2" t="s">
        <v>460</v>
      </c>
      <c r="E55" s="2" t="s">
        <v>469</v>
      </c>
      <c r="F55" s="2" t="s">
        <v>136</v>
      </c>
      <c r="G55" s="3" t="s">
        <v>811</v>
      </c>
      <c r="H55" s="3" t="s">
        <v>812</v>
      </c>
    </row>
    <row r="56" spans="1:8">
      <c r="A56" s="2">
        <v>55</v>
      </c>
      <c r="B56" s="2">
        <v>155</v>
      </c>
      <c r="C56" s="2" t="s">
        <v>65</v>
      </c>
      <c r="D56" s="2" t="s">
        <v>460</v>
      </c>
      <c r="E56" s="2" t="s">
        <v>137</v>
      </c>
      <c r="F56" s="2" t="s">
        <v>138</v>
      </c>
      <c r="G56" s="3" t="s">
        <v>813</v>
      </c>
      <c r="H56" s="3" t="s">
        <v>814</v>
      </c>
    </row>
    <row r="57" spans="1:8">
      <c r="A57" s="2">
        <v>56</v>
      </c>
      <c r="B57" s="2">
        <v>156</v>
      </c>
      <c r="C57" s="2" t="s">
        <v>65</v>
      </c>
      <c r="D57" s="2" t="s">
        <v>460</v>
      </c>
      <c r="E57" s="2" t="s">
        <v>1473</v>
      </c>
      <c r="F57" s="2" t="s">
        <v>1474</v>
      </c>
      <c r="G57" s="3" t="s">
        <v>1475</v>
      </c>
      <c r="H57" s="3" t="s">
        <v>1476</v>
      </c>
    </row>
    <row r="58" spans="1:8">
      <c r="A58" s="2">
        <v>57</v>
      </c>
      <c r="B58" s="2">
        <v>157</v>
      </c>
      <c r="C58" s="2" t="s">
        <v>65</v>
      </c>
      <c r="D58" s="2" t="s">
        <v>460</v>
      </c>
      <c r="E58" s="2" t="s">
        <v>470</v>
      </c>
      <c r="F58" s="2" t="s">
        <v>139</v>
      </c>
      <c r="G58" s="3" t="s">
        <v>815</v>
      </c>
      <c r="H58" s="3" t="s">
        <v>816</v>
      </c>
    </row>
    <row r="59" spans="1:8">
      <c r="A59" s="2">
        <v>59</v>
      </c>
      <c r="B59" s="2">
        <v>159</v>
      </c>
      <c r="C59" s="2" t="s">
        <v>65</v>
      </c>
      <c r="D59" s="2" t="s">
        <v>460</v>
      </c>
      <c r="E59" s="2" t="s">
        <v>471</v>
      </c>
      <c r="F59" s="2" t="s">
        <v>472</v>
      </c>
      <c r="G59" s="3" t="s">
        <v>1505</v>
      </c>
      <c r="H59" s="3" t="s">
        <v>1504</v>
      </c>
    </row>
    <row r="60" spans="1:8">
      <c r="A60" s="2">
        <v>60</v>
      </c>
      <c r="B60" s="2">
        <v>160</v>
      </c>
      <c r="C60" s="2" t="s">
        <v>65</v>
      </c>
      <c r="D60" s="2" t="s">
        <v>460</v>
      </c>
      <c r="E60" s="2" t="s">
        <v>140</v>
      </c>
      <c r="F60" s="2" t="s">
        <v>141</v>
      </c>
      <c r="G60" s="3" t="s">
        <v>817</v>
      </c>
      <c r="H60" s="3" t="s">
        <v>818</v>
      </c>
    </row>
    <row r="61" spans="1:8">
      <c r="A61" s="2">
        <v>61</v>
      </c>
      <c r="B61" s="2">
        <v>161</v>
      </c>
      <c r="C61" s="2" t="s">
        <v>65</v>
      </c>
      <c r="D61" s="2" t="s">
        <v>460</v>
      </c>
      <c r="E61" s="2" t="s">
        <v>473</v>
      </c>
      <c r="F61" s="2" t="s">
        <v>142</v>
      </c>
      <c r="G61" s="3" t="s">
        <v>819</v>
      </c>
      <c r="H61" s="3" t="s">
        <v>820</v>
      </c>
    </row>
    <row r="62" spans="1:8">
      <c r="A62" s="2">
        <v>62</v>
      </c>
      <c r="B62" s="2">
        <v>162</v>
      </c>
      <c r="C62" s="2" t="s">
        <v>65</v>
      </c>
      <c r="D62" s="2" t="s">
        <v>460</v>
      </c>
      <c r="E62" s="2" t="s">
        <v>474</v>
      </c>
      <c r="F62" s="2" t="s">
        <v>143</v>
      </c>
      <c r="G62" s="3" t="s">
        <v>821</v>
      </c>
      <c r="H62" s="3" t="s">
        <v>822</v>
      </c>
    </row>
    <row r="63" spans="1:8">
      <c r="A63" s="2">
        <v>63</v>
      </c>
      <c r="B63" s="2">
        <v>163</v>
      </c>
      <c r="C63" s="2" t="s">
        <v>65</v>
      </c>
      <c r="D63" s="2" t="s">
        <v>460</v>
      </c>
      <c r="E63" s="2" t="s">
        <v>475</v>
      </c>
      <c r="F63" s="2" t="s">
        <v>476</v>
      </c>
      <c r="G63" s="3" t="s">
        <v>823</v>
      </c>
      <c r="H63" s="3" t="s">
        <v>824</v>
      </c>
    </row>
    <row r="64" spans="1:8">
      <c r="A64" s="2">
        <v>64</v>
      </c>
      <c r="B64" s="2">
        <v>164</v>
      </c>
      <c r="C64" s="2" t="s">
        <v>65</v>
      </c>
      <c r="D64" s="2" t="s">
        <v>460</v>
      </c>
      <c r="E64" s="2" t="s">
        <v>144</v>
      </c>
      <c r="F64" s="2" t="s">
        <v>145</v>
      </c>
      <c r="G64" s="3" t="s">
        <v>825</v>
      </c>
      <c r="H64" s="3" t="s">
        <v>826</v>
      </c>
    </row>
    <row r="65" spans="1:8">
      <c r="A65" s="2">
        <v>65</v>
      </c>
      <c r="B65" s="2">
        <v>165</v>
      </c>
      <c r="C65" s="2" t="s">
        <v>65</v>
      </c>
      <c r="D65" s="2" t="s">
        <v>460</v>
      </c>
      <c r="E65" s="2" t="s">
        <v>477</v>
      </c>
      <c r="F65" s="2" t="s">
        <v>146</v>
      </c>
      <c r="G65" s="3" t="s">
        <v>827</v>
      </c>
      <c r="H65" s="3" t="s">
        <v>828</v>
      </c>
    </row>
    <row r="66" spans="1:8">
      <c r="A66" s="2">
        <v>66</v>
      </c>
      <c r="B66" s="2">
        <v>166</v>
      </c>
      <c r="C66" s="2" t="s">
        <v>65</v>
      </c>
      <c r="D66" s="2" t="s">
        <v>432</v>
      </c>
      <c r="E66" s="2" t="s">
        <v>478</v>
      </c>
      <c r="F66" s="2" t="s">
        <v>479</v>
      </c>
      <c r="G66" s="3" t="s">
        <v>713</v>
      </c>
      <c r="H66" s="3" t="s">
        <v>714</v>
      </c>
    </row>
    <row r="67" spans="1:8">
      <c r="A67" s="2">
        <v>67</v>
      </c>
      <c r="B67" s="2">
        <v>167</v>
      </c>
      <c r="C67" s="2" t="s">
        <v>65</v>
      </c>
      <c r="D67" s="2" t="s">
        <v>432</v>
      </c>
      <c r="E67" s="2" t="s">
        <v>480</v>
      </c>
      <c r="F67" s="2" t="s">
        <v>481</v>
      </c>
      <c r="G67" s="3" t="s">
        <v>709</v>
      </c>
      <c r="H67" s="3" t="s">
        <v>710</v>
      </c>
    </row>
    <row r="68" spans="1:8">
      <c r="A68" s="2">
        <v>68</v>
      </c>
      <c r="B68" s="2">
        <v>168</v>
      </c>
      <c r="C68" s="2" t="s">
        <v>65</v>
      </c>
      <c r="D68" s="2" t="s">
        <v>432</v>
      </c>
      <c r="E68" s="2" t="s">
        <v>482</v>
      </c>
      <c r="F68" s="2" t="s">
        <v>483</v>
      </c>
      <c r="G68" s="3" t="s">
        <v>711</v>
      </c>
      <c r="H68" s="3" t="s">
        <v>712</v>
      </c>
    </row>
    <row r="69" spans="1:8">
      <c r="A69" s="2">
        <v>69</v>
      </c>
      <c r="B69" s="2">
        <v>169</v>
      </c>
      <c r="C69" s="2" t="s">
        <v>65</v>
      </c>
      <c r="D69" s="2" t="s">
        <v>432</v>
      </c>
      <c r="E69" s="2" t="s">
        <v>484</v>
      </c>
      <c r="F69" s="2" t="s">
        <v>485</v>
      </c>
      <c r="G69" s="3" t="s">
        <v>751</v>
      </c>
      <c r="H69" s="3" t="s">
        <v>752</v>
      </c>
    </row>
    <row r="70" spans="1:8">
      <c r="A70" s="2">
        <v>70</v>
      </c>
      <c r="B70" s="2">
        <v>170</v>
      </c>
      <c r="C70" s="2" t="s">
        <v>65</v>
      </c>
      <c r="D70" s="2" t="s">
        <v>432</v>
      </c>
      <c r="E70" s="2" t="s">
        <v>486</v>
      </c>
      <c r="F70" s="2" t="s">
        <v>487</v>
      </c>
      <c r="G70" s="3" t="s">
        <v>763</v>
      </c>
      <c r="H70" s="3" t="s">
        <v>764</v>
      </c>
    </row>
    <row r="71" spans="1:8">
      <c r="A71" s="2">
        <v>71</v>
      </c>
      <c r="B71" s="2">
        <v>171</v>
      </c>
      <c r="C71" s="2" t="s">
        <v>65</v>
      </c>
      <c r="D71" s="2" t="s">
        <v>447</v>
      </c>
      <c r="E71" s="2" t="s">
        <v>488</v>
      </c>
      <c r="F71" s="2" t="s">
        <v>489</v>
      </c>
      <c r="G71" s="3" t="s">
        <v>829</v>
      </c>
      <c r="H71" s="3" t="s">
        <v>830</v>
      </c>
    </row>
    <row r="72" spans="1:8">
      <c r="A72" s="2">
        <v>72</v>
      </c>
      <c r="B72" s="2">
        <v>174</v>
      </c>
      <c r="C72" s="2" t="s">
        <v>65</v>
      </c>
      <c r="D72" s="2" t="s">
        <v>432</v>
      </c>
      <c r="E72" s="2" t="s">
        <v>490</v>
      </c>
      <c r="F72" s="2" t="s">
        <v>491</v>
      </c>
      <c r="G72" s="3" t="s">
        <v>831</v>
      </c>
      <c r="H72" s="3" t="s">
        <v>832</v>
      </c>
    </row>
    <row r="73" spans="1:8">
      <c r="A73" s="2">
        <v>73</v>
      </c>
      <c r="B73" s="2">
        <v>175</v>
      </c>
      <c r="C73" s="2" t="s">
        <v>65</v>
      </c>
      <c r="D73" s="2" t="s">
        <v>432</v>
      </c>
      <c r="E73" s="2" t="s">
        <v>492</v>
      </c>
      <c r="F73" s="2" t="s">
        <v>493</v>
      </c>
      <c r="G73" s="3" t="s">
        <v>831</v>
      </c>
      <c r="H73" s="3" t="s">
        <v>832</v>
      </c>
    </row>
    <row r="74" spans="1:8">
      <c r="A74" s="2">
        <v>74</v>
      </c>
      <c r="B74" s="2">
        <v>176</v>
      </c>
      <c r="C74" s="2" t="s">
        <v>65</v>
      </c>
      <c r="D74" s="2" t="s">
        <v>460</v>
      </c>
      <c r="E74" s="2" t="s">
        <v>494</v>
      </c>
      <c r="F74" s="2" t="s">
        <v>495</v>
      </c>
      <c r="G74" s="3" t="s">
        <v>833</v>
      </c>
      <c r="H74" s="3" t="s">
        <v>834</v>
      </c>
    </row>
    <row r="75" spans="1:8">
      <c r="A75" s="2">
        <v>75</v>
      </c>
      <c r="B75" s="2">
        <v>177</v>
      </c>
      <c r="C75" s="2" t="s">
        <v>65</v>
      </c>
      <c r="D75" s="2" t="s">
        <v>460</v>
      </c>
      <c r="E75" s="2" t="s">
        <v>496</v>
      </c>
      <c r="F75" s="2" t="s">
        <v>497</v>
      </c>
      <c r="G75" s="3" t="s">
        <v>835</v>
      </c>
      <c r="H75" s="3" t="s">
        <v>836</v>
      </c>
    </row>
    <row r="76" spans="1:8">
      <c r="A76" s="2">
        <v>76</v>
      </c>
      <c r="B76" s="2">
        <v>178</v>
      </c>
      <c r="C76" s="2" t="s">
        <v>65</v>
      </c>
      <c r="D76" s="2" t="s">
        <v>460</v>
      </c>
      <c r="E76" s="2" t="s">
        <v>498</v>
      </c>
      <c r="F76" s="2" t="s">
        <v>499</v>
      </c>
      <c r="G76" s="3" t="s">
        <v>837</v>
      </c>
      <c r="H76" s="3" t="s">
        <v>838</v>
      </c>
    </row>
    <row r="77" spans="1:8">
      <c r="A77" s="2">
        <v>77</v>
      </c>
      <c r="B77" s="2">
        <v>179</v>
      </c>
      <c r="C77" s="2" t="s">
        <v>65</v>
      </c>
      <c r="D77" s="2" t="s">
        <v>447</v>
      </c>
      <c r="E77" s="2" t="s">
        <v>500</v>
      </c>
      <c r="F77" s="2" t="s">
        <v>501</v>
      </c>
      <c r="G77" s="3" t="s">
        <v>839</v>
      </c>
      <c r="H77" s="3" t="s">
        <v>840</v>
      </c>
    </row>
    <row r="78" spans="1:8">
      <c r="A78" s="2">
        <v>78</v>
      </c>
      <c r="B78" s="2">
        <v>181</v>
      </c>
      <c r="C78" s="2" t="s">
        <v>65</v>
      </c>
      <c r="D78" s="2" t="s">
        <v>460</v>
      </c>
      <c r="E78" s="2" t="s">
        <v>502</v>
      </c>
      <c r="F78" s="2" t="s">
        <v>503</v>
      </c>
      <c r="G78" s="3" t="s">
        <v>841</v>
      </c>
      <c r="H78" s="3" t="s">
        <v>842</v>
      </c>
    </row>
    <row r="79" spans="1:8">
      <c r="A79" s="2"/>
      <c r="B79" s="2">
        <v>182</v>
      </c>
      <c r="C79" s="2" t="s">
        <v>65</v>
      </c>
      <c r="D79" s="2"/>
      <c r="E79" s="2" t="s">
        <v>1520</v>
      </c>
      <c r="F79" s="2" t="s">
        <v>1539</v>
      </c>
      <c r="G79" s="3" t="s">
        <v>1526</v>
      </c>
      <c r="H79" s="3" t="s">
        <v>1527</v>
      </c>
    </row>
    <row r="80" spans="1:8">
      <c r="A80" s="2"/>
      <c r="B80" s="2">
        <v>183</v>
      </c>
      <c r="C80" s="2" t="s">
        <v>65</v>
      </c>
      <c r="D80" s="2"/>
      <c r="E80" s="2" t="s">
        <v>1521</v>
      </c>
      <c r="F80" s="2" t="s">
        <v>1529</v>
      </c>
      <c r="G80" s="3" t="s">
        <v>1556</v>
      </c>
      <c r="H80" s="3" t="s">
        <v>1528</v>
      </c>
    </row>
    <row r="81" spans="1:8">
      <c r="A81" s="2"/>
      <c r="B81" s="2">
        <v>184</v>
      </c>
      <c r="C81" s="2" t="s">
        <v>65</v>
      </c>
      <c r="D81" s="2"/>
      <c r="E81" s="2" t="s">
        <v>1533</v>
      </c>
      <c r="F81" s="2" t="s">
        <v>1534</v>
      </c>
      <c r="G81" s="3" t="s">
        <v>1557</v>
      </c>
      <c r="H81" s="3" t="s">
        <v>1535</v>
      </c>
    </row>
    <row r="82" spans="1:8">
      <c r="A82" s="2">
        <v>79</v>
      </c>
      <c r="B82" s="2">
        <v>201</v>
      </c>
      <c r="C82" s="2" t="s">
        <v>147</v>
      </c>
      <c r="D82" s="2" t="s">
        <v>432</v>
      </c>
      <c r="E82" s="2" t="s">
        <v>504</v>
      </c>
      <c r="F82" s="2" t="s">
        <v>148</v>
      </c>
      <c r="G82" s="3" t="s">
        <v>843</v>
      </c>
      <c r="H82" s="3" t="s">
        <v>844</v>
      </c>
    </row>
    <row r="83" spans="1:8">
      <c r="A83" s="2">
        <v>80</v>
      </c>
      <c r="B83" s="2">
        <v>202</v>
      </c>
      <c r="C83" s="2" t="s">
        <v>147</v>
      </c>
      <c r="D83" s="2" t="s">
        <v>432</v>
      </c>
      <c r="E83" s="2" t="s">
        <v>505</v>
      </c>
      <c r="F83" s="2" t="s">
        <v>149</v>
      </c>
      <c r="G83" s="3" t="s">
        <v>845</v>
      </c>
      <c r="H83" s="3" t="s">
        <v>846</v>
      </c>
    </row>
    <row r="84" spans="1:8">
      <c r="A84" s="2">
        <v>81</v>
      </c>
      <c r="B84" s="2">
        <v>203</v>
      </c>
      <c r="C84" s="2" t="s">
        <v>147</v>
      </c>
      <c r="D84" s="2" t="s">
        <v>432</v>
      </c>
      <c r="E84" s="2" t="s">
        <v>506</v>
      </c>
      <c r="F84" s="2" t="s">
        <v>150</v>
      </c>
      <c r="G84" s="3" t="s">
        <v>847</v>
      </c>
      <c r="H84" s="3" t="s">
        <v>848</v>
      </c>
    </row>
    <row r="85" spans="1:8">
      <c r="A85" s="2">
        <v>82</v>
      </c>
      <c r="B85" s="2">
        <v>204</v>
      </c>
      <c r="C85" s="2" t="s">
        <v>147</v>
      </c>
      <c r="D85" s="2" t="s">
        <v>432</v>
      </c>
      <c r="E85" s="2" t="s">
        <v>507</v>
      </c>
      <c r="F85" s="2" t="s">
        <v>151</v>
      </c>
      <c r="G85" s="3" t="s">
        <v>849</v>
      </c>
      <c r="H85" s="3" t="s">
        <v>850</v>
      </c>
    </row>
    <row r="86" spans="1:8">
      <c r="A86" s="2">
        <v>83</v>
      </c>
      <c r="B86" s="2">
        <v>205</v>
      </c>
      <c r="C86" s="2" t="s">
        <v>147</v>
      </c>
      <c r="D86" s="2" t="s">
        <v>432</v>
      </c>
      <c r="E86" s="2" t="s">
        <v>508</v>
      </c>
      <c r="F86" s="2" t="s">
        <v>152</v>
      </c>
      <c r="G86" s="3" t="s">
        <v>851</v>
      </c>
      <c r="H86" s="3" t="s">
        <v>852</v>
      </c>
    </row>
    <row r="87" spans="1:8">
      <c r="A87" s="2">
        <v>85</v>
      </c>
      <c r="B87" s="2">
        <v>207</v>
      </c>
      <c r="C87" s="2" t="s">
        <v>147</v>
      </c>
      <c r="D87" s="2" t="s">
        <v>432</v>
      </c>
      <c r="E87" s="2" t="s">
        <v>509</v>
      </c>
      <c r="F87" s="2" t="s">
        <v>153</v>
      </c>
      <c r="G87" s="3" t="s">
        <v>853</v>
      </c>
      <c r="H87" s="3" t="s">
        <v>854</v>
      </c>
    </row>
    <row r="88" spans="1:8">
      <c r="A88" s="2">
        <v>86</v>
      </c>
      <c r="B88" s="2">
        <v>208</v>
      </c>
      <c r="C88" s="2" t="s">
        <v>147</v>
      </c>
      <c r="D88" s="2" t="s">
        <v>432</v>
      </c>
      <c r="E88" s="2" t="s">
        <v>510</v>
      </c>
      <c r="F88" s="2" t="s">
        <v>154</v>
      </c>
      <c r="G88" s="3" t="s">
        <v>855</v>
      </c>
      <c r="H88" s="3" t="s">
        <v>856</v>
      </c>
    </row>
    <row r="89" spans="1:8">
      <c r="A89" s="2">
        <v>87</v>
      </c>
      <c r="B89" s="2">
        <v>209</v>
      </c>
      <c r="C89" s="2" t="s">
        <v>147</v>
      </c>
      <c r="D89" s="2" t="s">
        <v>432</v>
      </c>
      <c r="E89" s="2" t="s">
        <v>511</v>
      </c>
      <c r="F89" s="2" t="s">
        <v>155</v>
      </c>
      <c r="G89" s="3" t="s">
        <v>857</v>
      </c>
      <c r="H89" s="3" t="s">
        <v>858</v>
      </c>
    </row>
    <row r="90" spans="1:8">
      <c r="A90" s="2">
        <v>88</v>
      </c>
      <c r="B90" s="2">
        <v>210</v>
      </c>
      <c r="C90" s="2" t="s">
        <v>147</v>
      </c>
      <c r="D90" s="2" t="s">
        <v>432</v>
      </c>
      <c r="E90" s="2" t="s">
        <v>512</v>
      </c>
      <c r="F90" s="2" t="s">
        <v>156</v>
      </c>
      <c r="G90" s="3" t="s">
        <v>859</v>
      </c>
      <c r="H90" s="3" t="s">
        <v>860</v>
      </c>
    </row>
    <row r="91" spans="1:8">
      <c r="A91" s="2">
        <v>89</v>
      </c>
      <c r="B91" s="2">
        <v>211</v>
      </c>
      <c r="C91" s="2" t="s">
        <v>147</v>
      </c>
      <c r="D91" s="2" t="s">
        <v>432</v>
      </c>
      <c r="E91" s="2" t="s">
        <v>513</v>
      </c>
      <c r="F91" s="2" t="s">
        <v>514</v>
      </c>
      <c r="G91" s="3" t="s">
        <v>861</v>
      </c>
      <c r="H91" s="3" t="s">
        <v>862</v>
      </c>
    </row>
    <row r="92" spans="1:8">
      <c r="A92" s="2">
        <v>90</v>
      </c>
      <c r="B92" s="2">
        <v>212</v>
      </c>
      <c r="C92" s="2" t="s">
        <v>147</v>
      </c>
      <c r="D92" s="2" t="s">
        <v>432</v>
      </c>
      <c r="E92" s="2" t="s">
        <v>515</v>
      </c>
      <c r="F92" s="2" t="s">
        <v>157</v>
      </c>
      <c r="G92" s="3" t="s">
        <v>863</v>
      </c>
      <c r="H92" s="3" t="s">
        <v>864</v>
      </c>
    </row>
    <row r="93" spans="1:8">
      <c r="A93" s="2">
        <v>91</v>
      </c>
      <c r="B93" s="2">
        <v>213</v>
      </c>
      <c r="C93" s="2" t="s">
        <v>147</v>
      </c>
      <c r="D93" s="2" t="s">
        <v>432</v>
      </c>
      <c r="E93" s="2" t="s">
        <v>516</v>
      </c>
      <c r="F93" s="2" t="s">
        <v>158</v>
      </c>
      <c r="G93" s="3" t="s">
        <v>865</v>
      </c>
      <c r="H93" s="3" t="s">
        <v>866</v>
      </c>
    </row>
    <row r="94" spans="1:8">
      <c r="A94" s="2">
        <v>92</v>
      </c>
      <c r="B94" s="2">
        <v>214</v>
      </c>
      <c r="C94" s="2" t="s">
        <v>147</v>
      </c>
      <c r="D94" s="2" t="s">
        <v>432</v>
      </c>
      <c r="E94" s="2" t="s">
        <v>517</v>
      </c>
      <c r="F94" s="2" t="s">
        <v>159</v>
      </c>
      <c r="G94" s="3" t="s">
        <v>867</v>
      </c>
      <c r="H94" s="3" t="s">
        <v>868</v>
      </c>
    </row>
    <row r="95" spans="1:8">
      <c r="A95" s="2">
        <v>93</v>
      </c>
      <c r="B95" s="2">
        <v>215</v>
      </c>
      <c r="C95" s="2" t="s">
        <v>147</v>
      </c>
      <c r="D95" s="2" t="s">
        <v>432</v>
      </c>
      <c r="E95" s="2" t="s">
        <v>518</v>
      </c>
      <c r="F95" s="2" t="s">
        <v>160</v>
      </c>
      <c r="G95" s="3" t="s">
        <v>869</v>
      </c>
      <c r="H95" s="3" t="s">
        <v>870</v>
      </c>
    </row>
    <row r="96" spans="1:8">
      <c r="A96" s="2">
        <v>94</v>
      </c>
      <c r="B96" s="2">
        <v>216</v>
      </c>
      <c r="C96" s="2" t="s">
        <v>147</v>
      </c>
      <c r="D96" s="2" t="s">
        <v>432</v>
      </c>
      <c r="E96" s="2" t="s">
        <v>519</v>
      </c>
      <c r="F96" s="2" t="s">
        <v>520</v>
      </c>
      <c r="G96" s="3" t="s">
        <v>871</v>
      </c>
      <c r="H96" s="3" t="s">
        <v>872</v>
      </c>
    </row>
    <row r="97" spans="1:8">
      <c r="A97" s="2">
        <v>95</v>
      </c>
      <c r="B97" s="2">
        <v>217</v>
      </c>
      <c r="C97" s="2" t="s">
        <v>147</v>
      </c>
      <c r="D97" s="2" t="s">
        <v>432</v>
      </c>
      <c r="E97" s="2" t="s">
        <v>521</v>
      </c>
      <c r="F97" s="2" t="s">
        <v>161</v>
      </c>
      <c r="G97" s="3" t="s">
        <v>873</v>
      </c>
      <c r="H97" s="3" t="s">
        <v>874</v>
      </c>
    </row>
    <row r="98" spans="1:8">
      <c r="A98" s="2">
        <v>96</v>
      </c>
      <c r="B98" s="2">
        <v>218</v>
      </c>
      <c r="C98" s="2" t="s">
        <v>147</v>
      </c>
      <c r="D98" s="2" t="s">
        <v>447</v>
      </c>
      <c r="E98" s="2" t="s">
        <v>522</v>
      </c>
      <c r="F98" s="2" t="s">
        <v>523</v>
      </c>
      <c r="G98" s="3" t="s">
        <v>875</v>
      </c>
      <c r="H98" s="3" t="s">
        <v>876</v>
      </c>
    </row>
    <row r="99" spans="1:8">
      <c r="A99" s="2">
        <v>97</v>
      </c>
      <c r="B99" s="2">
        <v>219</v>
      </c>
      <c r="C99" s="2" t="s">
        <v>147</v>
      </c>
      <c r="D99" s="2" t="s">
        <v>524</v>
      </c>
      <c r="E99" s="2" t="s">
        <v>525</v>
      </c>
      <c r="F99" s="2" t="s">
        <v>162</v>
      </c>
      <c r="G99" s="3" t="s">
        <v>877</v>
      </c>
      <c r="H99" s="3" t="s">
        <v>878</v>
      </c>
    </row>
    <row r="100" spans="1:8">
      <c r="A100" s="2">
        <v>98</v>
      </c>
      <c r="B100" s="2">
        <v>220</v>
      </c>
      <c r="C100" s="2" t="s">
        <v>147</v>
      </c>
      <c r="D100" s="2" t="s">
        <v>460</v>
      </c>
      <c r="E100" s="2" t="s">
        <v>526</v>
      </c>
      <c r="F100" s="2" t="s">
        <v>163</v>
      </c>
      <c r="G100" s="3" t="s">
        <v>879</v>
      </c>
      <c r="H100" s="3" t="s">
        <v>880</v>
      </c>
    </row>
    <row r="101" spans="1:8">
      <c r="A101" s="2">
        <v>99</v>
      </c>
      <c r="B101" s="2">
        <v>221</v>
      </c>
      <c r="C101" s="2" t="s">
        <v>147</v>
      </c>
      <c r="D101" s="2" t="s">
        <v>460</v>
      </c>
      <c r="E101" s="2" t="s">
        <v>527</v>
      </c>
      <c r="F101" s="2" t="s">
        <v>164</v>
      </c>
      <c r="G101" s="3" t="s">
        <v>881</v>
      </c>
      <c r="H101" s="3" t="s">
        <v>882</v>
      </c>
    </row>
    <row r="102" spans="1:8">
      <c r="A102" s="2">
        <v>100</v>
      </c>
      <c r="B102" s="2">
        <v>222</v>
      </c>
      <c r="C102" s="2" t="s">
        <v>147</v>
      </c>
      <c r="D102" s="2" t="s">
        <v>460</v>
      </c>
      <c r="E102" s="2" t="s">
        <v>528</v>
      </c>
      <c r="F102" s="2" t="s">
        <v>165</v>
      </c>
      <c r="G102" s="3" t="s">
        <v>883</v>
      </c>
      <c r="H102" s="3" t="s">
        <v>884</v>
      </c>
    </row>
    <row r="103" spans="1:8">
      <c r="A103" s="2">
        <v>101</v>
      </c>
      <c r="B103" s="2">
        <v>223</v>
      </c>
      <c r="C103" s="2" t="s">
        <v>147</v>
      </c>
      <c r="D103" s="2" t="s">
        <v>460</v>
      </c>
      <c r="E103" s="2" t="s">
        <v>529</v>
      </c>
      <c r="F103" s="2" t="s">
        <v>166</v>
      </c>
      <c r="G103" s="3" t="s">
        <v>885</v>
      </c>
      <c r="H103" s="3" t="s">
        <v>886</v>
      </c>
    </row>
    <row r="104" spans="1:8">
      <c r="A104" s="2">
        <v>102</v>
      </c>
      <c r="B104" s="2">
        <v>224</v>
      </c>
      <c r="C104" s="2" t="s">
        <v>147</v>
      </c>
      <c r="D104" s="2" t="s">
        <v>460</v>
      </c>
      <c r="E104" s="2" t="s">
        <v>530</v>
      </c>
      <c r="F104" s="2" t="s">
        <v>167</v>
      </c>
      <c r="G104" s="3" t="s">
        <v>887</v>
      </c>
      <c r="H104" s="3" t="s">
        <v>888</v>
      </c>
    </row>
    <row r="105" spans="1:8">
      <c r="A105" s="2">
        <v>103</v>
      </c>
      <c r="B105" s="2">
        <v>225</v>
      </c>
      <c r="C105" s="2" t="s">
        <v>147</v>
      </c>
      <c r="D105" s="2" t="s">
        <v>460</v>
      </c>
      <c r="E105" s="2" t="s">
        <v>531</v>
      </c>
      <c r="F105" s="2" t="s">
        <v>168</v>
      </c>
      <c r="G105" s="3" t="s">
        <v>889</v>
      </c>
      <c r="H105" s="3" t="s">
        <v>890</v>
      </c>
    </row>
    <row r="106" spans="1:8">
      <c r="A106" s="2">
        <v>104</v>
      </c>
      <c r="B106" s="2">
        <v>226</v>
      </c>
      <c r="C106" s="2" t="s">
        <v>147</v>
      </c>
      <c r="D106" s="2" t="s">
        <v>460</v>
      </c>
      <c r="E106" s="2" t="s">
        <v>532</v>
      </c>
      <c r="F106" s="2" t="s">
        <v>169</v>
      </c>
      <c r="G106" s="3" t="s">
        <v>891</v>
      </c>
      <c r="H106" s="3" t="s">
        <v>892</v>
      </c>
    </row>
    <row r="107" spans="1:8">
      <c r="A107" s="2">
        <v>105</v>
      </c>
      <c r="B107" s="2">
        <v>227</v>
      </c>
      <c r="C107" s="2" t="s">
        <v>147</v>
      </c>
      <c r="D107" s="2" t="s">
        <v>460</v>
      </c>
      <c r="E107" s="2" t="s">
        <v>533</v>
      </c>
      <c r="F107" s="2" t="s">
        <v>170</v>
      </c>
      <c r="G107" s="3" t="s">
        <v>893</v>
      </c>
      <c r="H107" s="3" t="s">
        <v>894</v>
      </c>
    </row>
    <row r="108" spans="1:8">
      <c r="A108" s="2">
        <v>106</v>
      </c>
      <c r="B108" s="2">
        <v>228</v>
      </c>
      <c r="C108" s="2" t="s">
        <v>147</v>
      </c>
      <c r="D108" s="2" t="s">
        <v>432</v>
      </c>
      <c r="E108" s="2" t="s">
        <v>534</v>
      </c>
      <c r="F108" s="2" t="s">
        <v>535</v>
      </c>
      <c r="G108" s="3" t="s">
        <v>843</v>
      </c>
      <c r="H108" s="3" t="s">
        <v>844</v>
      </c>
    </row>
    <row r="109" spans="1:8">
      <c r="A109" s="2">
        <v>107</v>
      </c>
      <c r="B109" s="2">
        <v>229</v>
      </c>
      <c r="C109" s="2" t="s">
        <v>536</v>
      </c>
      <c r="D109" s="2" t="s">
        <v>460</v>
      </c>
      <c r="E109" s="2" t="s">
        <v>537</v>
      </c>
      <c r="F109" s="2" t="s">
        <v>538</v>
      </c>
      <c r="G109" s="3" t="s">
        <v>1503</v>
      </c>
      <c r="H109" s="3" t="s">
        <v>1502</v>
      </c>
    </row>
    <row r="110" spans="1:8">
      <c r="A110" s="2"/>
      <c r="B110" s="2">
        <v>230</v>
      </c>
      <c r="C110" s="2" t="s">
        <v>536</v>
      </c>
      <c r="D110" s="2"/>
      <c r="E110" s="2" t="s">
        <v>1522</v>
      </c>
      <c r="F110" s="2" t="s">
        <v>1538</v>
      </c>
      <c r="G110" s="3" t="s">
        <v>1536</v>
      </c>
      <c r="H110" s="3" t="s">
        <v>1537</v>
      </c>
    </row>
    <row r="111" spans="1:8">
      <c r="A111" s="2">
        <v>109</v>
      </c>
      <c r="B111" s="2">
        <v>291</v>
      </c>
      <c r="C111" s="2" t="s">
        <v>539</v>
      </c>
      <c r="D111" s="2" t="s">
        <v>540</v>
      </c>
      <c r="E111" s="2" t="s">
        <v>541</v>
      </c>
      <c r="F111" s="2" t="s">
        <v>542</v>
      </c>
      <c r="G111" s="2" t="s">
        <v>1240</v>
      </c>
      <c r="H111" s="2" t="s">
        <v>895</v>
      </c>
    </row>
    <row r="112" spans="1:8">
      <c r="A112" s="2">
        <v>110</v>
      </c>
      <c r="B112" s="2">
        <v>292</v>
      </c>
      <c r="C112" s="2" t="s">
        <v>539</v>
      </c>
      <c r="D112" s="2" t="s">
        <v>543</v>
      </c>
      <c r="E112" s="2" t="s">
        <v>544</v>
      </c>
      <c r="F112" s="2" t="s">
        <v>545</v>
      </c>
      <c r="G112" s="2" t="s">
        <v>1241</v>
      </c>
      <c r="H112" s="2" t="s">
        <v>896</v>
      </c>
    </row>
    <row r="113" spans="1:8">
      <c r="A113" s="2">
        <v>111</v>
      </c>
      <c r="B113" s="2">
        <v>301</v>
      </c>
      <c r="C113" s="2" t="s">
        <v>171</v>
      </c>
      <c r="D113" s="2" t="s">
        <v>432</v>
      </c>
      <c r="E113" s="2" t="s">
        <v>172</v>
      </c>
      <c r="F113" s="2" t="s">
        <v>173</v>
      </c>
      <c r="G113" s="3" t="s">
        <v>897</v>
      </c>
      <c r="H113" s="3" t="s">
        <v>898</v>
      </c>
    </row>
    <row r="114" spans="1:8">
      <c r="A114" s="2">
        <v>112</v>
      </c>
      <c r="B114" s="2">
        <v>302</v>
      </c>
      <c r="C114" s="2" t="s">
        <v>171</v>
      </c>
      <c r="D114" s="2" t="s">
        <v>432</v>
      </c>
      <c r="E114" s="2" t="s">
        <v>174</v>
      </c>
      <c r="F114" s="2" t="s">
        <v>175</v>
      </c>
      <c r="G114" s="3" t="s">
        <v>899</v>
      </c>
      <c r="H114" s="3" t="s">
        <v>900</v>
      </c>
    </row>
    <row r="115" spans="1:8">
      <c r="A115" s="2">
        <v>113</v>
      </c>
      <c r="B115" s="2">
        <v>303</v>
      </c>
      <c r="C115" s="2" t="s">
        <v>171</v>
      </c>
      <c r="D115" s="2" t="s">
        <v>432</v>
      </c>
      <c r="E115" s="2" t="s">
        <v>546</v>
      </c>
      <c r="F115" s="2" t="s">
        <v>176</v>
      </c>
      <c r="G115" s="3" t="s">
        <v>901</v>
      </c>
      <c r="H115" s="3" t="s">
        <v>902</v>
      </c>
    </row>
    <row r="116" spans="1:8">
      <c r="A116" s="2">
        <v>114</v>
      </c>
      <c r="B116" s="2">
        <v>305</v>
      </c>
      <c r="C116" s="2" t="s">
        <v>171</v>
      </c>
      <c r="D116" s="2" t="s">
        <v>432</v>
      </c>
      <c r="E116" s="2" t="s">
        <v>177</v>
      </c>
      <c r="F116" s="2" t="s">
        <v>178</v>
      </c>
      <c r="G116" s="3" t="s">
        <v>903</v>
      </c>
      <c r="H116" s="3" t="s">
        <v>904</v>
      </c>
    </row>
    <row r="117" spans="1:8">
      <c r="A117" s="2">
        <v>115</v>
      </c>
      <c r="B117" s="2">
        <v>306</v>
      </c>
      <c r="C117" s="2" t="s">
        <v>171</v>
      </c>
      <c r="D117" s="2" t="s">
        <v>432</v>
      </c>
      <c r="E117" s="2" t="s">
        <v>547</v>
      </c>
      <c r="F117" s="2" t="s">
        <v>179</v>
      </c>
      <c r="G117" s="3" t="s">
        <v>905</v>
      </c>
      <c r="H117" s="3" t="s">
        <v>906</v>
      </c>
    </row>
    <row r="118" spans="1:8">
      <c r="A118" s="2">
        <v>116</v>
      </c>
      <c r="B118" s="2">
        <v>307</v>
      </c>
      <c r="C118" s="2" t="s">
        <v>171</v>
      </c>
      <c r="D118" s="2" t="s">
        <v>432</v>
      </c>
      <c r="E118" s="2" t="s">
        <v>548</v>
      </c>
      <c r="F118" s="2" t="s">
        <v>180</v>
      </c>
      <c r="G118" s="3" t="s">
        <v>907</v>
      </c>
      <c r="H118" s="3" t="s">
        <v>908</v>
      </c>
    </row>
    <row r="119" spans="1:8">
      <c r="A119" s="2">
        <v>117</v>
      </c>
      <c r="B119" s="2">
        <v>308</v>
      </c>
      <c r="C119" s="2" t="s">
        <v>171</v>
      </c>
      <c r="D119" s="2" t="s">
        <v>432</v>
      </c>
      <c r="E119" s="2" t="s">
        <v>549</v>
      </c>
      <c r="F119" s="2" t="s">
        <v>550</v>
      </c>
      <c r="G119" s="3" t="s">
        <v>909</v>
      </c>
      <c r="H119" s="3" t="s">
        <v>910</v>
      </c>
    </row>
    <row r="120" spans="1:8">
      <c r="A120" s="2">
        <v>118</v>
      </c>
      <c r="B120" s="2">
        <v>309</v>
      </c>
      <c r="C120" s="2" t="s">
        <v>171</v>
      </c>
      <c r="D120" s="2" t="s">
        <v>432</v>
      </c>
      <c r="E120" s="2" t="s">
        <v>181</v>
      </c>
      <c r="F120" s="2" t="s">
        <v>182</v>
      </c>
      <c r="G120" s="3" t="s">
        <v>911</v>
      </c>
      <c r="H120" s="3" t="s">
        <v>912</v>
      </c>
    </row>
    <row r="121" spans="1:8">
      <c r="A121" s="2">
        <v>119</v>
      </c>
      <c r="B121" s="2">
        <v>311</v>
      </c>
      <c r="C121" s="2" t="s">
        <v>171</v>
      </c>
      <c r="D121" s="2" t="s">
        <v>432</v>
      </c>
      <c r="E121" s="2" t="s">
        <v>183</v>
      </c>
      <c r="F121" s="2" t="s">
        <v>184</v>
      </c>
      <c r="G121" s="3" t="s">
        <v>913</v>
      </c>
      <c r="H121" s="3" t="s">
        <v>914</v>
      </c>
    </row>
    <row r="122" spans="1:8">
      <c r="A122" s="2">
        <v>120</v>
      </c>
      <c r="B122" s="2">
        <v>312</v>
      </c>
      <c r="C122" s="2" t="s">
        <v>171</v>
      </c>
      <c r="D122" s="2" t="s">
        <v>432</v>
      </c>
      <c r="E122" s="2" t="s">
        <v>551</v>
      </c>
      <c r="F122" s="2" t="s">
        <v>185</v>
      </c>
      <c r="G122" s="3" t="s">
        <v>915</v>
      </c>
      <c r="H122" s="3" t="s">
        <v>916</v>
      </c>
    </row>
    <row r="123" spans="1:8">
      <c r="A123" s="2">
        <v>121</v>
      </c>
      <c r="B123" s="2">
        <v>313</v>
      </c>
      <c r="C123" s="2" t="s">
        <v>171</v>
      </c>
      <c r="D123" s="2" t="s">
        <v>460</v>
      </c>
      <c r="E123" s="2" t="s">
        <v>552</v>
      </c>
      <c r="F123" s="2" t="s">
        <v>553</v>
      </c>
      <c r="G123" s="3" t="s">
        <v>917</v>
      </c>
      <c r="H123" s="3" t="s">
        <v>918</v>
      </c>
    </row>
    <row r="124" spans="1:8">
      <c r="A124" s="2">
        <v>122</v>
      </c>
      <c r="B124" s="2">
        <v>314</v>
      </c>
      <c r="C124" s="2" t="s">
        <v>171</v>
      </c>
      <c r="D124" s="2" t="s">
        <v>460</v>
      </c>
      <c r="E124" s="2" t="s">
        <v>186</v>
      </c>
      <c r="F124" s="2" t="s">
        <v>187</v>
      </c>
      <c r="G124" s="3" t="s">
        <v>919</v>
      </c>
      <c r="H124" s="3" t="s">
        <v>920</v>
      </c>
    </row>
    <row r="125" spans="1:8">
      <c r="A125" s="2">
        <v>123</v>
      </c>
      <c r="B125" s="2">
        <v>315</v>
      </c>
      <c r="C125" s="2" t="s">
        <v>171</v>
      </c>
      <c r="D125" s="2" t="s">
        <v>460</v>
      </c>
      <c r="E125" s="2" t="s">
        <v>188</v>
      </c>
      <c r="F125" s="2" t="s">
        <v>189</v>
      </c>
      <c r="G125" s="3" t="s">
        <v>921</v>
      </c>
      <c r="H125" s="3" t="s">
        <v>922</v>
      </c>
    </row>
    <row r="126" spans="1:8">
      <c r="A126" s="2">
        <v>124</v>
      </c>
      <c r="B126" s="2">
        <v>316</v>
      </c>
      <c r="C126" s="2" t="s">
        <v>171</v>
      </c>
      <c r="D126" s="2" t="s">
        <v>554</v>
      </c>
      <c r="E126" s="2" t="s">
        <v>555</v>
      </c>
      <c r="F126" s="2" t="s">
        <v>556</v>
      </c>
      <c r="G126" s="3" t="s">
        <v>923</v>
      </c>
      <c r="H126" s="3" t="s">
        <v>924</v>
      </c>
    </row>
    <row r="127" spans="1:8">
      <c r="A127" s="2">
        <v>128</v>
      </c>
      <c r="B127" s="2">
        <v>317</v>
      </c>
      <c r="C127" s="2" t="s">
        <v>171</v>
      </c>
      <c r="D127" s="2" t="s">
        <v>432</v>
      </c>
      <c r="E127" s="2" t="s">
        <v>564</v>
      </c>
      <c r="F127" s="2" t="s">
        <v>565</v>
      </c>
      <c r="G127" s="3" t="s">
        <v>901</v>
      </c>
      <c r="H127" s="3" t="s">
        <v>902</v>
      </c>
    </row>
    <row r="128" spans="1:8">
      <c r="A128" s="2">
        <v>125</v>
      </c>
      <c r="B128" s="2">
        <v>391</v>
      </c>
      <c r="C128" s="2" t="s">
        <v>171</v>
      </c>
      <c r="D128" s="2" t="s">
        <v>543</v>
      </c>
      <c r="E128" s="2" t="s">
        <v>557</v>
      </c>
      <c r="F128" s="2" t="s">
        <v>558</v>
      </c>
      <c r="G128" s="3" t="s">
        <v>1242</v>
      </c>
      <c r="H128" s="3" t="s">
        <v>925</v>
      </c>
    </row>
    <row r="129" spans="1:8">
      <c r="A129" s="2">
        <v>126</v>
      </c>
      <c r="B129" s="2">
        <v>392</v>
      </c>
      <c r="C129" s="2" t="s">
        <v>171</v>
      </c>
      <c r="D129" s="2" t="s">
        <v>559</v>
      </c>
      <c r="E129" s="2" t="s">
        <v>560</v>
      </c>
      <c r="F129" s="2" t="s">
        <v>561</v>
      </c>
      <c r="G129" s="3" t="s">
        <v>1243</v>
      </c>
      <c r="H129" s="3" t="s">
        <v>926</v>
      </c>
    </row>
    <row r="130" spans="1:8">
      <c r="A130" s="2">
        <v>127</v>
      </c>
      <c r="B130" s="2">
        <v>393</v>
      </c>
      <c r="C130" s="2" t="s">
        <v>171</v>
      </c>
      <c r="D130" s="2" t="s">
        <v>559</v>
      </c>
      <c r="E130" s="2" t="s">
        <v>562</v>
      </c>
      <c r="F130" s="2" t="s">
        <v>563</v>
      </c>
      <c r="G130" s="3" t="s">
        <v>1244</v>
      </c>
      <c r="H130" s="3" t="s">
        <v>927</v>
      </c>
    </row>
    <row r="131" spans="1:8">
      <c r="A131" s="2">
        <v>129</v>
      </c>
      <c r="B131" s="2">
        <v>401</v>
      </c>
      <c r="C131" s="2" t="s">
        <v>190</v>
      </c>
      <c r="D131" s="2" t="s">
        <v>432</v>
      </c>
      <c r="E131" s="2" t="s">
        <v>191</v>
      </c>
      <c r="F131" s="2" t="s">
        <v>192</v>
      </c>
      <c r="G131" s="3" t="s">
        <v>928</v>
      </c>
      <c r="H131" s="3" t="s">
        <v>929</v>
      </c>
    </row>
    <row r="132" spans="1:8">
      <c r="A132" s="2">
        <v>131</v>
      </c>
      <c r="B132" s="2">
        <v>403</v>
      </c>
      <c r="C132" s="2" t="s">
        <v>190</v>
      </c>
      <c r="D132" s="2" t="s">
        <v>432</v>
      </c>
      <c r="E132" s="2" t="s">
        <v>193</v>
      </c>
      <c r="F132" s="2" t="s">
        <v>194</v>
      </c>
      <c r="G132" s="3" t="s">
        <v>930</v>
      </c>
      <c r="H132" s="3" t="s">
        <v>931</v>
      </c>
    </row>
    <row r="133" spans="1:8">
      <c r="A133" s="2">
        <v>132</v>
      </c>
      <c r="B133" s="2">
        <v>404</v>
      </c>
      <c r="C133" s="2" t="s">
        <v>190</v>
      </c>
      <c r="D133" s="2" t="s">
        <v>432</v>
      </c>
      <c r="E133" s="2" t="s">
        <v>195</v>
      </c>
      <c r="F133" s="2" t="s">
        <v>196</v>
      </c>
      <c r="G133" s="3" t="s">
        <v>932</v>
      </c>
      <c r="H133" s="3" t="s">
        <v>933</v>
      </c>
    </row>
    <row r="134" spans="1:8">
      <c r="A134" s="2">
        <v>133</v>
      </c>
      <c r="B134" s="2">
        <v>405</v>
      </c>
      <c r="C134" s="2" t="s">
        <v>190</v>
      </c>
      <c r="D134" s="2" t="s">
        <v>432</v>
      </c>
      <c r="E134" s="2" t="s">
        <v>566</v>
      </c>
      <c r="F134" s="2" t="s">
        <v>197</v>
      </c>
      <c r="G134" s="3" t="s">
        <v>934</v>
      </c>
      <c r="H134" s="3" t="s">
        <v>935</v>
      </c>
    </row>
    <row r="135" spans="1:8">
      <c r="A135" s="2">
        <v>134</v>
      </c>
      <c r="B135" s="2">
        <v>406</v>
      </c>
      <c r="C135" s="2" t="s">
        <v>190</v>
      </c>
      <c r="D135" s="2" t="s">
        <v>432</v>
      </c>
      <c r="E135" s="2" t="s">
        <v>198</v>
      </c>
      <c r="F135" s="2" t="s">
        <v>199</v>
      </c>
      <c r="G135" s="3" t="s">
        <v>936</v>
      </c>
      <c r="H135" s="3" t="s">
        <v>937</v>
      </c>
    </row>
    <row r="136" spans="1:8">
      <c r="A136" s="2">
        <v>135</v>
      </c>
      <c r="B136" s="2">
        <v>407</v>
      </c>
      <c r="C136" s="2" t="s">
        <v>190</v>
      </c>
      <c r="D136" s="2" t="s">
        <v>601</v>
      </c>
      <c r="E136" s="2" t="s">
        <v>200</v>
      </c>
      <c r="F136" s="2" t="s">
        <v>567</v>
      </c>
      <c r="G136" s="3" t="s">
        <v>938</v>
      </c>
      <c r="H136" s="3" t="s">
        <v>939</v>
      </c>
    </row>
    <row r="137" spans="1:8">
      <c r="A137" s="2">
        <v>136</v>
      </c>
      <c r="B137" s="2">
        <v>408</v>
      </c>
      <c r="C137" s="2" t="s">
        <v>190</v>
      </c>
      <c r="D137" s="2" t="s">
        <v>432</v>
      </c>
      <c r="E137" s="2" t="s">
        <v>201</v>
      </c>
      <c r="F137" s="2" t="s">
        <v>202</v>
      </c>
      <c r="G137" s="3" t="s">
        <v>940</v>
      </c>
      <c r="H137" s="3" t="s">
        <v>941</v>
      </c>
    </row>
    <row r="138" spans="1:8">
      <c r="A138" s="2">
        <v>137</v>
      </c>
      <c r="B138" s="2">
        <v>409</v>
      </c>
      <c r="C138" s="2" t="s">
        <v>190</v>
      </c>
      <c r="D138" s="2" t="s">
        <v>432</v>
      </c>
      <c r="E138" s="2" t="s">
        <v>203</v>
      </c>
      <c r="F138" s="2" t="s">
        <v>204</v>
      </c>
      <c r="G138" s="3" t="s">
        <v>942</v>
      </c>
      <c r="H138" s="3" t="s">
        <v>943</v>
      </c>
    </row>
    <row r="139" spans="1:8">
      <c r="A139" s="2">
        <v>139</v>
      </c>
      <c r="B139" s="2">
        <v>411</v>
      </c>
      <c r="C139" s="2" t="s">
        <v>190</v>
      </c>
      <c r="D139" s="2" t="s">
        <v>432</v>
      </c>
      <c r="E139" s="2" t="s">
        <v>205</v>
      </c>
      <c r="F139" s="2" t="s">
        <v>206</v>
      </c>
      <c r="G139" s="3" t="s">
        <v>944</v>
      </c>
      <c r="H139" s="3" t="s">
        <v>945</v>
      </c>
    </row>
    <row r="140" spans="1:8">
      <c r="A140" s="2">
        <v>140</v>
      </c>
      <c r="B140" s="2">
        <v>412</v>
      </c>
      <c r="C140" s="2" t="s">
        <v>190</v>
      </c>
      <c r="D140" s="2" t="s">
        <v>432</v>
      </c>
      <c r="E140" s="2" t="s">
        <v>207</v>
      </c>
      <c r="F140" s="2" t="s">
        <v>208</v>
      </c>
      <c r="G140" s="3" t="s">
        <v>946</v>
      </c>
      <c r="H140" s="3" t="s">
        <v>947</v>
      </c>
    </row>
    <row r="141" spans="1:8">
      <c r="A141" s="2">
        <v>141</v>
      </c>
      <c r="B141" s="2">
        <v>413</v>
      </c>
      <c r="C141" s="2" t="s">
        <v>190</v>
      </c>
      <c r="D141" s="2" t="s">
        <v>432</v>
      </c>
      <c r="E141" s="2" t="s">
        <v>209</v>
      </c>
      <c r="F141" s="2" t="s">
        <v>568</v>
      </c>
      <c r="G141" s="3" t="s">
        <v>948</v>
      </c>
      <c r="H141" s="3" t="s">
        <v>949</v>
      </c>
    </row>
    <row r="142" spans="1:8">
      <c r="A142" s="2">
        <v>142</v>
      </c>
      <c r="B142" s="2">
        <v>414</v>
      </c>
      <c r="C142" s="2" t="s">
        <v>190</v>
      </c>
      <c r="D142" s="2" t="s">
        <v>432</v>
      </c>
      <c r="E142" s="2" t="s">
        <v>210</v>
      </c>
      <c r="F142" s="2" t="s">
        <v>211</v>
      </c>
      <c r="G142" s="3" t="s">
        <v>950</v>
      </c>
      <c r="H142" s="3" t="s">
        <v>951</v>
      </c>
    </row>
    <row r="143" spans="1:8">
      <c r="A143" s="2">
        <v>143</v>
      </c>
      <c r="B143" s="2">
        <v>415</v>
      </c>
      <c r="C143" s="2" t="s">
        <v>190</v>
      </c>
      <c r="D143" s="2" t="s">
        <v>432</v>
      </c>
      <c r="E143" s="2" t="s">
        <v>212</v>
      </c>
      <c r="F143" s="2" t="s">
        <v>213</v>
      </c>
      <c r="G143" s="3" t="s">
        <v>952</v>
      </c>
      <c r="H143" s="3" t="s">
        <v>953</v>
      </c>
    </row>
    <row r="144" spans="1:8">
      <c r="A144" s="2">
        <v>144</v>
      </c>
      <c r="B144" s="2">
        <v>416</v>
      </c>
      <c r="C144" s="2" t="s">
        <v>190</v>
      </c>
      <c r="D144" s="2" t="s">
        <v>432</v>
      </c>
      <c r="E144" s="2" t="s">
        <v>214</v>
      </c>
      <c r="F144" s="2" t="s">
        <v>215</v>
      </c>
      <c r="G144" s="3" t="s">
        <v>954</v>
      </c>
      <c r="H144" s="3" t="s">
        <v>955</v>
      </c>
    </row>
    <row r="145" spans="1:8">
      <c r="A145" s="2">
        <v>145</v>
      </c>
      <c r="B145" s="2">
        <v>417</v>
      </c>
      <c r="C145" s="2" t="s">
        <v>190</v>
      </c>
      <c r="D145" s="2" t="s">
        <v>432</v>
      </c>
      <c r="E145" s="2" t="s">
        <v>216</v>
      </c>
      <c r="F145" s="2" t="s">
        <v>217</v>
      </c>
      <c r="G145" s="3" t="s">
        <v>956</v>
      </c>
      <c r="H145" s="3" t="s">
        <v>957</v>
      </c>
    </row>
    <row r="146" spans="1:8">
      <c r="A146" s="2">
        <v>146</v>
      </c>
      <c r="B146" s="2">
        <v>418</v>
      </c>
      <c r="C146" s="2" t="s">
        <v>190</v>
      </c>
      <c r="D146" s="2" t="s">
        <v>447</v>
      </c>
      <c r="E146" s="2" t="s">
        <v>569</v>
      </c>
      <c r="F146" s="2" t="s">
        <v>218</v>
      </c>
      <c r="G146" s="3" t="s">
        <v>958</v>
      </c>
      <c r="H146" s="3" t="s">
        <v>959</v>
      </c>
    </row>
    <row r="147" spans="1:8">
      <c r="A147" s="2">
        <v>147</v>
      </c>
      <c r="B147" s="2">
        <v>419</v>
      </c>
      <c r="C147" s="2" t="s">
        <v>190</v>
      </c>
      <c r="D147" s="2" t="s">
        <v>447</v>
      </c>
      <c r="E147" s="2" t="s">
        <v>570</v>
      </c>
      <c r="F147" s="2" t="s">
        <v>219</v>
      </c>
      <c r="G147" s="3" t="s">
        <v>960</v>
      </c>
      <c r="H147" s="3" t="s">
        <v>961</v>
      </c>
    </row>
    <row r="148" spans="1:8">
      <c r="A148" s="2">
        <v>148</v>
      </c>
      <c r="B148" s="2">
        <v>420</v>
      </c>
      <c r="C148" s="2" t="s">
        <v>190</v>
      </c>
      <c r="D148" s="2" t="s">
        <v>432</v>
      </c>
      <c r="E148" s="2" t="s">
        <v>571</v>
      </c>
      <c r="F148" s="2" t="s">
        <v>572</v>
      </c>
      <c r="G148" s="3" t="s">
        <v>928</v>
      </c>
      <c r="H148" s="3" t="s">
        <v>929</v>
      </c>
    </row>
    <row r="149" spans="1:8">
      <c r="A149" s="2">
        <v>149</v>
      </c>
      <c r="B149" s="2">
        <v>421</v>
      </c>
      <c r="C149" s="2" t="s">
        <v>190</v>
      </c>
      <c r="D149" s="2" t="s">
        <v>432</v>
      </c>
      <c r="E149" s="2" t="s">
        <v>573</v>
      </c>
      <c r="F149" s="2" t="s">
        <v>574</v>
      </c>
      <c r="G149" s="3" t="s">
        <v>946</v>
      </c>
      <c r="H149" s="3" t="s">
        <v>947</v>
      </c>
    </row>
    <row r="150" spans="1:8">
      <c r="A150" s="2">
        <v>150</v>
      </c>
      <c r="B150" s="2">
        <v>423</v>
      </c>
      <c r="C150" s="2" t="s">
        <v>190</v>
      </c>
      <c r="D150" s="2" t="s">
        <v>460</v>
      </c>
      <c r="E150" s="2" t="s">
        <v>575</v>
      </c>
      <c r="F150" s="2" t="s">
        <v>576</v>
      </c>
      <c r="G150" s="3" t="s">
        <v>962</v>
      </c>
      <c r="H150" s="3" t="s">
        <v>963</v>
      </c>
    </row>
    <row r="151" spans="1:8">
      <c r="A151" s="2">
        <v>151</v>
      </c>
      <c r="B151" s="2">
        <v>491</v>
      </c>
      <c r="C151" s="2" t="s">
        <v>190</v>
      </c>
      <c r="D151" s="2" t="s">
        <v>540</v>
      </c>
      <c r="E151" s="2" t="s">
        <v>577</v>
      </c>
      <c r="F151" s="2" t="s">
        <v>578</v>
      </c>
      <c r="G151" s="3" t="s">
        <v>964</v>
      </c>
      <c r="H151" s="3" t="s">
        <v>965</v>
      </c>
    </row>
    <row r="152" spans="1:8">
      <c r="A152" s="2">
        <v>152</v>
      </c>
      <c r="B152" s="2">
        <v>492</v>
      </c>
      <c r="C152" s="2" t="s">
        <v>190</v>
      </c>
      <c r="D152" s="2" t="s">
        <v>540</v>
      </c>
      <c r="E152" s="2" t="s">
        <v>579</v>
      </c>
      <c r="F152" s="2" t="s">
        <v>580</v>
      </c>
      <c r="G152" s="3" t="s">
        <v>1245</v>
      </c>
      <c r="H152" s="3" t="s">
        <v>966</v>
      </c>
    </row>
    <row r="153" spans="1:8">
      <c r="A153" s="2">
        <v>153</v>
      </c>
      <c r="B153" s="2">
        <v>501</v>
      </c>
      <c r="C153" s="2" t="s">
        <v>220</v>
      </c>
      <c r="D153" s="2" t="s">
        <v>432</v>
      </c>
      <c r="E153" s="2" t="s">
        <v>221</v>
      </c>
      <c r="F153" s="2" t="s">
        <v>222</v>
      </c>
      <c r="G153" s="3" t="s">
        <v>967</v>
      </c>
      <c r="H153" s="3" t="s">
        <v>968</v>
      </c>
    </row>
    <row r="154" spans="1:8">
      <c r="A154" s="2">
        <v>154</v>
      </c>
      <c r="B154" s="2">
        <v>502</v>
      </c>
      <c r="C154" s="2" t="s">
        <v>220</v>
      </c>
      <c r="D154" s="2" t="s">
        <v>432</v>
      </c>
      <c r="E154" s="2" t="s">
        <v>223</v>
      </c>
      <c r="F154" s="2" t="s">
        <v>224</v>
      </c>
      <c r="G154" s="3" t="s">
        <v>969</v>
      </c>
      <c r="H154" s="3" t="s">
        <v>970</v>
      </c>
    </row>
    <row r="155" spans="1:8">
      <c r="A155" s="2">
        <v>155</v>
      </c>
      <c r="B155" s="2">
        <v>503</v>
      </c>
      <c r="C155" s="2" t="s">
        <v>220</v>
      </c>
      <c r="D155" s="2" t="s">
        <v>432</v>
      </c>
      <c r="E155" s="2" t="s">
        <v>225</v>
      </c>
      <c r="F155" s="2" t="s">
        <v>226</v>
      </c>
      <c r="G155" s="3" t="s">
        <v>971</v>
      </c>
      <c r="H155" s="3" t="s">
        <v>972</v>
      </c>
    </row>
    <row r="156" spans="1:8">
      <c r="A156" s="2">
        <v>156</v>
      </c>
      <c r="B156" s="2">
        <v>504</v>
      </c>
      <c r="C156" s="2" t="s">
        <v>220</v>
      </c>
      <c r="D156" s="2" t="s">
        <v>432</v>
      </c>
      <c r="E156" s="2" t="s">
        <v>227</v>
      </c>
      <c r="F156" s="2" t="s">
        <v>228</v>
      </c>
      <c r="G156" s="3" t="s">
        <v>973</v>
      </c>
      <c r="H156" s="3" t="s">
        <v>974</v>
      </c>
    </row>
    <row r="157" spans="1:8">
      <c r="A157" s="2">
        <v>157</v>
      </c>
      <c r="B157" s="2">
        <v>505</v>
      </c>
      <c r="C157" s="2" t="s">
        <v>220</v>
      </c>
      <c r="D157" s="2" t="s">
        <v>432</v>
      </c>
      <c r="E157" s="2" t="s">
        <v>229</v>
      </c>
      <c r="F157" s="2" t="s">
        <v>230</v>
      </c>
      <c r="G157" s="3" t="s">
        <v>975</v>
      </c>
      <c r="H157" s="3" t="s">
        <v>976</v>
      </c>
    </row>
    <row r="158" spans="1:8">
      <c r="A158" s="2">
        <v>158</v>
      </c>
      <c r="B158" s="2">
        <v>506</v>
      </c>
      <c r="C158" s="2" t="s">
        <v>220</v>
      </c>
      <c r="D158" s="2" t="s">
        <v>432</v>
      </c>
      <c r="E158" s="2" t="s">
        <v>231</v>
      </c>
      <c r="F158" s="2" t="s">
        <v>232</v>
      </c>
      <c r="G158" s="3" t="s">
        <v>977</v>
      </c>
      <c r="H158" s="3" t="s">
        <v>978</v>
      </c>
    </row>
    <row r="159" spans="1:8">
      <c r="A159" s="2">
        <v>159</v>
      </c>
      <c r="B159" s="2">
        <v>507</v>
      </c>
      <c r="C159" s="2" t="s">
        <v>220</v>
      </c>
      <c r="D159" s="2" t="s">
        <v>432</v>
      </c>
      <c r="E159" s="2" t="s">
        <v>233</v>
      </c>
      <c r="F159" s="2" t="s">
        <v>234</v>
      </c>
      <c r="G159" s="3" t="s">
        <v>979</v>
      </c>
      <c r="H159" s="3" t="s">
        <v>980</v>
      </c>
    </row>
    <row r="160" spans="1:8">
      <c r="A160" s="2">
        <v>160</v>
      </c>
      <c r="B160" s="2">
        <v>508</v>
      </c>
      <c r="C160" s="2" t="s">
        <v>220</v>
      </c>
      <c r="D160" s="2" t="s">
        <v>432</v>
      </c>
      <c r="E160" s="2" t="s">
        <v>581</v>
      </c>
      <c r="F160" s="2" t="s">
        <v>582</v>
      </c>
      <c r="G160" s="3" t="s">
        <v>981</v>
      </c>
      <c r="H160" s="3" t="s">
        <v>982</v>
      </c>
    </row>
    <row r="161" spans="1:8">
      <c r="A161" s="2">
        <v>161</v>
      </c>
      <c r="B161" s="2">
        <v>509</v>
      </c>
      <c r="C161" s="2" t="s">
        <v>220</v>
      </c>
      <c r="D161" s="2" t="s">
        <v>432</v>
      </c>
      <c r="E161" s="2" t="s">
        <v>235</v>
      </c>
      <c r="F161" s="2" t="s">
        <v>236</v>
      </c>
      <c r="G161" s="3" t="s">
        <v>983</v>
      </c>
      <c r="H161" s="3" t="s">
        <v>984</v>
      </c>
    </row>
    <row r="162" spans="1:8">
      <c r="A162" s="2">
        <v>162</v>
      </c>
      <c r="B162" s="2">
        <v>510</v>
      </c>
      <c r="C162" s="2" t="s">
        <v>220</v>
      </c>
      <c r="D162" s="2" t="s">
        <v>432</v>
      </c>
      <c r="E162" s="2" t="s">
        <v>237</v>
      </c>
      <c r="F162" s="2" t="s">
        <v>238</v>
      </c>
      <c r="G162" s="3" t="s">
        <v>985</v>
      </c>
      <c r="H162" s="3" t="s">
        <v>986</v>
      </c>
    </row>
    <row r="163" spans="1:8">
      <c r="A163" s="2">
        <v>163</v>
      </c>
      <c r="B163" s="2">
        <v>511</v>
      </c>
      <c r="C163" s="2" t="s">
        <v>220</v>
      </c>
      <c r="D163" s="2" t="s">
        <v>432</v>
      </c>
      <c r="E163" s="2" t="s">
        <v>239</v>
      </c>
      <c r="F163" s="2" t="s">
        <v>240</v>
      </c>
      <c r="G163" s="3" t="s">
        <v>987</v>
      </c>
      <c r="H163" s="3" t="s">
        <v>988</v>
      </c>
    </row>
    <row r="164" spans="1:8">
      <c r="A164" s="2">
        <v>164</v>
      </c>
      <c r="B164" s="2">
        <v>512</v>
      </c>
      <c r="C164" s="2" t="s">
        <v>220</v>
      </c>
      <c r="D164" s="2" t="s">
        <v>432</v>
      </c>
      <c r="E164" s="2" t="s">
        <v>241</v>
      </c>
      <c r="F164" s="2" t="s">
        <v>242</v>
      </c>
      <c r="G164" s="3" t="s">
        <v>989</v>
      </c>
      <c r="H164" s="3" t="s">
        <v>990</v>
      </c>
    </row>
    <row r="165" spans="1:8">
      <c r="A165" s="2">
        <v>165</v>
      </c>
      <c r="B165" s="2">
        <v>513</v>
      </c>
      <c r="C165" s="2" t="s">
        <v>220</v>
      </c>
      <c r="D165" s="2" t="s">
        <v>432</v>
      </c>
      <c r="E165" s="2" t="s">
        <v>243</v>
      </c>
      <c r="F165" s="2" t="s">
        <v>244</v>
      </c>
      <c r="G165" s="3" t="s">
        <v>991</v>
      </c>
      <c r="H165" s="3" t="s">
        <v>992</v>
      </c>
    </row>
    <row r="166" spans="1:8">
      <c r="A166" s="2">
        <v>166</v>
      </c>
      <c r="B166" s="2">
        <v>514</v>
      </c>
      <c r="C166" s="2" t="s">
        <v>220</v>
      </c>
      <c r="D166" s="2" t="s">
        <v>432</v>
      </c>
      <c r="E166" s="2" t="s">
        <v>220</v>
      </c>
      <c r="F166" s="2" t="s">
        <v>245</v>
      </c>
      <c r="G166" s="3" t="s">
        <v>993</v>
      </c>
      <c r="H166" s="3" t="s">
        <v>994</v>
      </c>
    </row>
    <row r="167" spans="1:8">
      <c r="A167" s="2">
        <v>167</v>
      </c>
      <c r="B167" s="2">
        <v>515</v>
      </c>
      <c r="C167" s="2" t="s">
        <v>220</v>
      </c>
      <c r="D167" s="2" t="s">
        <v>432</v>
      </c>
      <c r="E167" s="2" t="s">
        <v>246</v>
      </c>
      <c r="F167" s="2" t="s">
        <v>247</v>
      </c>
      <c r="G167" s="3" t="s">
        <v>995</v>
      </c>
      <c r="H167" s="3" t="s">
        <v>996</v>
      </c>
    </row>
    <row r="168" spans="1:8">
      <c r="A168" s="2">
        <v>168</v>
      </c>
      <c r="B168" s="2">
        <v>516</v>
      </c>
      <c r="C168" s="2" t="s">
        <v>220</v>
      </c>
      <c r="D168" s="2" t="s">
        <v>432</v>
      </c>
      <c r="E168" s="2" t="s">
        <v>248</v>
      </c>
      <c r="F168" s="2" t="s">
        <v>249</v>
      </c>
      <c r="G168" s="3" t="s">
        <v>997</v>
      </c>
      <c r="H168" s="3" t="s">
        <v>998</v>
      </c>
    </row>
    <row r="169" spans="1:8">
      <c r="A169" s="2">
        <v>169</v>
      </c>
      <c r="B169" s="2">
        <v>517</v>
      </c>
      <c r="C169" s="2" t="s">
        <v>220</v>
      </c>
      <c r="D169" s="2" t="s">
        <v>432</v>
      </c>
      <c r="E169" s="2" t="s">
        <v>250</v>
      </c>
      <c r="F169" s="2" t="s">
        <v>251</v>
      </c>
      <c r="G169" s="3" t="s">
        <v>999</v>
      </c>
      <c r="H169" s="3" t="s">
        <v>1000</v>
      </c>
    </row>
    <row r="170" spans="1:8">
      <c r="A170" s="2">
        <v>170</v>
      </c>
      <c r="B170" s="2">
        <v>518</v>
      </c>
      <c r="C170" s="2" t="s">
        <v>220</v>
      </c>
      <c r="D170" s="2" t="s">
        <v>524</v>
      </c>
      <c r="E170" s="2" t="s">
        <v>252</v>
      </c>
      <c r="F170" s="2" t="s">
        <v>253</v>
      </c>
      <c r="G170" s="3" t="s">
        <v>1001</v>
      </c>
      <c r="H170" s="3" t="s">
        <v>1002</v>
      </c>
    </row>
    <row r="171" spans="1:8">
      <c r="A171" s="2">
        <v>171</v>
      </c>
      <c r="B171" s="2">
        <v>519</v>
      </c>
      <c r="C171" s="2" t="s">
        <v>220</v>
      </c>
      <c r="D171" s="2" t="s">
        <v>460</v>
      </c>
      <c r="E171" s="2" t="s">
        <v>1477</v>
      </c>
      <c r="F171" s="2" t="s">
        <v>1478</v>
      </c>
      <c r="G171" s="3" t="s">
        <v>1003</v>
      </c>
      <c r="H171" s="3" t="s">
        <v>1004</v>
      </c>
    </row>
    <row r="172" spans="1:8">
      <c r="A172" s="2">
        <v>172</v>
      </c>
      <c r="B172" s="2">
        <v>520</v>
      </c>
      <c r="C172" s="2" t="s">
        <v>220</v>
      </c>
      <c r="D172" s="2" t="s">
        <v>460</v>
      </c>
      <c r="E172" s="2" t="s">
        <v>254</v>
      </c>
      <c r="F172" s="2" t="s">
        <v>583</v>
      </c>
      <c r="G172" s="3" t="s">
        <v>1005</v>
      </c>
      <c r="H172" s="3" t="s">
        <v>1006</v>
      </c>
    </row>
    <row r="173" spans="1:8">
      <c r="A173" s="2">
        <v>173</v>
      </c>
      <c r="B173" s="2">
        <v>521</v>
      </c>
      <c r="C173" s="2" t="s">
        <v>220</v>
      </c>
      <c r="D173" s="2" t="s">
        <v>460</v>
      </c>
      <c r="E173" s="2" t="s">
        <v>584</v>
      </c>
      <c r="F173" s="2" t="s">
        <v>585</v>
      </c>
      <c r="G173" s="3" t="s">
        <v>1007</v>
      </c>
      <c r="H173" s="3" t="s">
        <v>1008</v>
      </c>
    </row>
    <row r="174" spans="1:8">
      <c r="A174" s="2">
        <v>174</v>
      </c>
      <c r="B174" s="2">
        <v>522</v>
      </c>
      <c r="C174" s="2" t="s">
        <v>220</v>
      </c>
      <c r="D174" s="2" t="s">
        <v>460</v>
      </c>
      <c r="E174" s="2" t="s">
        <v>255</v>
      </c>
      <c r="F174" s="2" t="s">
        <v>256</v>
      </c>
      <c r="G174" s="3" t="s">
        <v>1009</v>
      </c>
      <c r="H174" s="3" t="s">
        <v>1010</v>
      </c>
    </row>
    <row r="175" spans="1:8">
      <c r="A175" s="2">
        <v>175</v>
      </c>
      <c r="B175" s="2">
        <v>523</v>
      </c>
      <c r="C175" s="2" t="s">
        <v>220</v>
      </c>
      <c r="D175" s="2" t="s">
        <v>460</v>
      </c>
      <c r="E175" s="2" t="s">
        <v>257</v>
      </c>
      <c r="F175" s="2" t="s">
        <v>258</v>
      </c>
      <c r="G175" s="3" t="s">
        <v>1011</v>
      </c>
      <c r="H175" s="3" t="s">
        <v>1012</v>
      </c>
    </row>
    <row r="176" spans="1:8">
      <c r="A176" s="2">
        <v>176</v>
      </c>
      <c r="B176" s="2">
        <v>524</v>
      </c>
      <c r="C176" s="2" t="s">
        <v>220</v>
      </c>
      <c r="D176" s="2" t="s">
        <v>432</v>
      </c>
      <c r="E176" s="2" t="s">
        <v>586</v>
      </c>
      <c r="F176" s="2" t="s">
        <v>587</v>
      </c>
      <c r="G176" s="3" t="s">
        <v>979</v>
      </c>
      <c r="H176" s="3" t="s">
        <v>980</v>
      </c>
    </row>
    <row r="177" spans="1:8">
      <c r="A177" s="2">
        <v>177</v>
      </c>
      <c r="B177" s="2">
        <v>525</v>
      </c>
      <c r="C177" s="2" t="s">
        <v>220</v>
      </c>
      <c r="D177" s="2" t="s">
        <v>432</v>
      </c>
      <c r="E177" s="2" t="s">
        <v>588</v>
      </c>
      <c r="F177" s="2" t="s">
        <v>589</v>
      </c>
      <c r="G177" s="3" t="s">
        <v>977</v>
      </c>
      <c r="H177" s="3" t="s">
        <v>978</v>
      </c>
    </row>
    <row r="178" spans="1:8">
      <c r="A178" s="2">
        <v>179</v>
      </c>
      <c r="B178" s="2">
        <v>591</v>
      </c>
      <c r="C178" s="2" t="s">
        <v>220</v>
      </c>
      <c r="D178" s="2" t="s">
        <v>540</v>
      </c>
      <c r="E178" s="2" t="s">
        <v>590</v>
      </c>
      <c r="F178" s="2" t="s">
        <v>591</v>
      </c>
      <c r="G178" s="2" t="s">
        <v>1013</v>
      </c>
      <c r="H178" s="2" t="s">
        <v>1014</v>
      </c>
    </row>
    <row r="179" spans="1:8">
      <c r="A179" s="2">
        <v>180</v>
      </c>
      <c r="B179" s="2">
        <v>601</v>
      </c>
      <c r="C179" s="2" t="s">
        <v>592</v>
      </c>
      <c r="D179" s="2" t="s">
        <v>432</v>
      </c>
      <c r="E179" s="2" t="s">
        <v>259</v>
      </c>
      <c r="F179" s="2" t="s">
        <v>260</v>
      </c>
      <c r="G179" s="3" t="s">
        <v>1015</v>
      </c>
      <c r="H179" s="3" t="s">
        <v>1016</v>
      </c>
    </row>
    <row r="180" spans="1:8">
      <c r="A180" s="2">
        <v>181</v>
      </c>
      <c r="B180" s="2">
        <v>602</v>
      </c>
      <c r="C180" s="2" t="s">
        <v>592</v>
      </c>
      <c r="D180" s="2" t="s">
        <v>432</v>
      </c>
      <c r="E180" s="2" t="s">
        <v>261</v>
      </c>
      <c r="F180" s="2" t="s">
        <v>593</v>
      </c>
      <c r="G180" s="3" t="s">
        <v>1017</v>
      </c>
      <c r="H180" s="3" t="s">
        <v>1018</v>
      </c>
    </row>
    <row r="181" spans="1:8">
      <c r="A181" s="2">
        <v>182</v>
      </c>
      <c r="B181" s="2">
        <v>603</v>
      </c>
      <c r="C181" s="2" t="s">
        <v>592</v>
      </c>
      <c r="D181" s="2" t="s">
        <v>432</v>
      </c>
      <c r="E181" s="2" t="s">
        <v>594</v>
      </c>
      <c r="F181" s="2" t="s">
        <v>262</v>
      </c>
      <c r="G181" s="3" t="s">
        <v>1019</v>
      </c>
      <c r="H181" s="3" t="s">
        <v>1020</v>
      </c>
    </row>
    <row r="182" spans="1:8">
      <c r="A182" s="2">
        <v>183</v>
      </c>
      <c r="B182" s="2">
        <v>604</v>
      </c>
      <c r="C182" s="2" t="s">
        <v>592</v>
      </c>
      <c r="D182" s="2" t="s">
        <v>432</v>
      </c>
      <c r="E182" s="2" t="s">
        <v>263</v>
      </c>
      <c r="F182" s="2" t="s">
        <v>264</v>
      </c>
      <c r="G182" s="3" t="s">
        <v>1021</v>
      </c>
      <c r="H182" s="3" t="s">
        <v>1022</v>
      </c>
    </row>
    <row r="183" spans="1:8">
      <c r="A183" s="2">
        <v>184</v>
      </c>
      <c r="B183" s="2">
        <v>605</v>
      </c>
      <c r="C183" s="2" t="s">
        <v>592</v>
      </c>
      <c r="D183" s="2" t="s">
        <v>432</v>
      </c>
      <c r="E183" s="2" t="s">
        <v>265</v>
      </c>
      <c r="F183" s="2" t="s">
        <v>266</v>
      </c>
      <c r="G183" s="3" t="s">
        <v>1023</v>
      </c>
      <c r="H183" s="3" t="s">
        <v>1024</v>
      </c>
    </row>
    <row r="184" spans="1:8">
      <c r="A184" s="2">
        <v>185</v>
      </c>
      <c r="B184" s="2">
        <v>606</v>
      </c>
      <c r="C184" s="2" t="s">
        <v>592</v>
      </c>
      <c r="D184" s="2" t="s">
        <v>432</v>
      </c>
      <c r="E184" s="2" t="s">
        <v>595</v>
      </c>
      <c r="F184" s="2" t="s">
        <v>267</v>
      </c>
      <c r="G184" s="3" t="s">
        <v>1025</v>
      </c>
      <c r="H184" s="3" t="s">
        <v>1026</v>
      </c>
    </row>
    <row r="185" spans="1:8">
      <c r="A185" s="2">
        <v>186</v>
      </c>
      <c r="B185" s="2">
        <v>607</v>
      </c>
      <c r="C185" s="2" t="s">
        <v>592</v>
      </c>
      <c r="D185" s="2" t="s">
        <v>432</v>
      </c>
      <c r="E185" s="2" t="s">
        <v>268</v>
      </c>
      <c r="F185" s="2" t="s">
        <v>596</v>
      </c>
      <c r="G185" s="3" t="s">
        <v>1027</v>
      </c>
      <c r="H185" s="3" t="s">
        <v>1028</v>
      </c>
    </row>
    <row r="186" spans="1:8">
      <c r="A186" s="2">
        <v>187</v>
      </c>
      <c r="B186" s="2">
        <v>608</v>
      </c>
      <c r="C186" s="2" t="s">
        <v>592</v>
      </c>
      <c r="D186" s="2" t="s">
        <v>432</v>
      </c>
      <c r="E186" s="2" t="s">
        <v>269</v>
      </c>
      <c r="F186" s="2" t="s">
        <v>270</v>
      </c>
      <c r="G186" s="3" t="s">
        <v>1029</v>
      </c>
      <c r="H186" s="3" t="s">
        <v>1030</v>
      </c>
    </row>
    <row r="187" spans="1:8">
      <c r="A187" s="2">
        <v>188</v>
      </c>
      <c r="B187" s="2">
        <v>609</v>
      </c>
      <c r="C187" s="2" t="s">
        <v>592</v>
      </c>
      <c r="D187" s="2" t="s">
        <v>432</v>
      </c>
      <c r="E187" s="2" t="s">
        <v>271</v>
      </c>
      <c r="F187" s="2" t="s">
        <v>272</v>
      </c>
      <c r="G187" s="3" t="s">
        <v>1031</v>
      </c>
      <c r="H187" s="3" t="s">
        <v>1032</v>
      </c>
    </row>
    <row r="188" spans="1:8">
      <c r="A188" s="2">
        <v>189</v>
      </c>
      <c r="B188" s="2">
        <v>610</v>
      </c>
      <c r="C188" s="2" t="s">
        <v>592</v>
      </c>
      <c r="D188" s="2" t="s">
        <v>432</v>
      </c>
      <c r="E188" s="2" t="s">
        <v>597</v>
      </c>
      <c r="F188" s="2" t="s">
        <v>273</v>
      </c>
      <c r="G188" s="3" t="s">
        <v>1033</v>
      </c>
      <c r="H188" s="3" t="s">
        <v>1246</v>
      </c>
    </row>
    <row r="189" spans="1:8">
      <c r="A189" s="2">
        <v>190</v>
      </c>
      <c r="B189" s="2">
        <v>611</v>
      </c>
      <c r="C189" s="2" t="s">
        <v>592</v>
      </c>
      <c r="D189" s="2" t="s">
        <v>432</v>
      </c>
      <c r="E189" s="2" t="s">
        <v>274</v>
      </c>
      <c r="F189" s="2" t="s">
        <v>275</v>
      </c>
      <c r="G189" s="3" t="s">
        <v>1034</v>
      </c>
      <c r="H189" s="3" t="s">
        <v>1035</v>
      </c>
    </row>
    <row r="190" spans="1:8">
      <c r="A190" s="2">
        <v>191</v>
      </c>
      <c r="B190" s="2">
        <v>612</v>
      </c>
      <c r="C190" s="2" t="s">
        <v>592</v>
      </c>
      <c r="D190" s="2" t="s">
        <v>432</v>
      </c>
      <c r="E190" s="2" t="s">
        <v>276</v>
      </c>
      <c r="F190" s="2" t="s">
        <v>277</v>
      </c>
      <c r="G190" s="3" t="s">
        <v>1036</v>
      </c>
      <c r="H190" s="3" t="s">
        <v>1037</v>
      </c>
    </row>
    <row r="191" spans="1:8">
      <c r="A191" s="2">
        <v>192</v>
      </c>
      <c r="B191" s="2">
        <v>613</v>
      </c>
      <c r="C191" s="2" t="s">
        <v>592</v>
      </c>
      <c r="D191" s="2" t="s">
        <v>432</v>
      </c>
      <c r="E191" s="2" t="s">
        <v>278</v>
      </c>
      <c r="F191" s="2" t="s">
        <v>279</v>
      </c>
      <c r="G191" s="3" t="s">
        <v>1038</v>
      </c>
      <c r="H191" s="3" t="s">
        <v>1039</v>
      </c>
    </row>
    <row r="192" spans="1:8">
      <c r="A192" s="2">
        <v>193</v>
      </c>
      <c r="B192" s="2">
        <v>614</v>
      </c>
      <c r="C192" s="2" t="s">
        <v>592</v>
      </c>
      <c r="D192" s="2" t="s">
        <v>598</v>
      </c>
      <c r="E192" s="2" t="s">
        <v>280</v>
      </c>
      <c r="F192" s="2" t="s">
        <v>281</v>
      </c>
      <c r="G192" s="3" t="s">
        <v>1040</v>
      </c>
      <c r="H192" s="3" t="s">
        <v>1041</v>
      </c>
    </row>
    <row r="193" spans="1:8">
      <c r="A193" s="2">
        <v>194</v>
      </c>
      <c r="B193" s="2">
        <v>615</v>
      </c>
      <c r="C193" s="2" t="s">
        <v>592</v>
      </c>
      <c r="D193" s="2" t="s">
        <v>460</v>
      </c>
      <c r="E193" s="2" t="s">
        <v>282</v>
      </c>
      <c r="F193" s="2" t="s">
        <v>283</v>
      </c>
      <c r="G193" s="3" t="s">
        <v>1247</v>
      </c>
      <c r="H193" s="3" t="s">
        <v>1042</v>
      </c>
    </row>
    <row r="194" spans="1:8">
      <c r="A194" s="2">
        <v>195</v>
      </c>
      <c r="B194" s="2">
        <v>616</v>
      </c>
      <c r="C194" s="2" t="s">
        <v>592</v>
      </c>
      <c r="D194" s="2" t="s">
        <v>432</v>
      </c>
      <c r="E194" s="2" t="s">
        <v>599</v>
      </c>
      <c r="F194" s="2" t="s">
        <v>600</v>
      </c>
      <c r="G194" s="3" t="s">
        <v>1025</v>
      </c>
      <c r="H194" s="3" t="s">
        <v>1026</v>
      </c>
    </row>
    <row r="195" spans="1:8">
      <c r="A195" s="2">
        <v>196</v>
      </c>
      <c r="B195" s="2">
        <v>617</v>
      </c>
      <c r="C195" s="2" t="s">
        <v>592</v>
      </c>
      <c r="D195" s="2" t="s">
        <v>601</v>
      </c>
      <c r="E195" s="2" t="s">
        <v>602</v>
      </c>
      <c r="F195" s="2" t="s">
        <v>603</v>
      </c>
      <c r="G195" s="3" t="s">
        <v>1043</v>
      </c>
      <c r="H195" s="3" t="s">
        <v>1044</v>
      </c>
    </row>
    <row r="196" spans="1:8">
      <c r="A196" s="2">
        <v>197</v>
      </c>
      <c r="B196" s="2">
        <v>691</v>
      </c>
      <c r="C196" s="2" t="s">
        <v>592</v>
      </c>
      <c r="D196" s="2" t="s">
        <v>543</v>
      </c>
      <c r="E196" s="2" t="s">
        <v>604</v>
      </c>
      <c r="F196" s="2" t="s">
        <v>605</v>
      </c>
      <c r="G196" s="3" t="s">
        <v>1248</v>
      </c>
      <c r="H196" s="3" t="s">
        <v>1045</v>
      </c>
    </row>
    <row r="197" spans="1:8">
      <c r="A197" s="2">
        <v>198</v>
      </c>
      <c r="B197" s="2">
        <v>692</v>
      </c>
      <c r="C197" s="2" t="s">
        <v>592</v>
      </c>
      <c r="D197" s="2" t="s">
        <v>543</v>
      </c>
      <c r="E197" s="2" t="s">
        <v>606</v>
      </c>
      <c r="F197" s="2" t="s">
        <v>607</v>
      </c>
      <c r="G197" s="3" t="s">
        <v>1249</v>
      </c>
      <c r="H197" s="3" t="s">
        <v>1046</v>
      </c>
    </row>
    <row r="198" spans="1:8">
      <c r="A198" s="2">
        <v>199</v>
      </c>
      <c r="B198" s="2">
        <v>693</v>
      </c>
      <c r="C198" s="2" t="s">
        <v>592</v>
      </c>
      <c r="D198" s="2" t="s">
        <v>543</v>
      </c>
      <c r="E198" s="2" t="s">
        <v>608</v>
      </c>
      <c r="F198" s="2" t="s">
        <v>609</v>
      </c>
      <c r="G198" s="3" t="s">
        <v>1250</v>
      </c>
      <c r="H198" s="3" t="s">
        <v>1047</v>
      </c>
    </row>
    <row r="199" spans="1:8">
      <c r="A199" s="2">
        <v>200</v>
      </c>
      <c r="B199" s="2">
        <v>701</v>
      </c>
      <c r="C199" s="2" t="s">
        <v>284</v>
      </c>
      <c r="D199" s="2" t="s">
        <v>432</v>
      </c>
      <c r="E199" s="2" t="s">
        <v>285</v>
      </c>
      <c r="F199" s="2" t="s">
        <v>286</v>
      </c>
      <c r="G199" s="3" t="s">
        <v>1048</v>
      </c>
      <c r="H199" s="3" t="s">
        <v>1049</v>
      </c>
    </row>
    <row r="200" spans="1:8">
      <c r="A200" s="2">
        <v>201</v>
      </c>
      <c r="B200" s="2">
        <v>702</v>
      </c>
      <c r="C200" s="2" t="s">
        <v>284</v>
      </c>
      <c r="D200" s="2" t="s">
        <v>432</v>
      </c>
      <c r="E200" s="2" t="s">
        <v>287</v>
      </c>
      <c r="F200" s="2" t="s">
        <v>288</v>
      </c>
      <c r="G200" s="3" t="s">
        <v>1050</v>
      </c>
      <c r="H200" s="3" t="s">
        <v>1051</v>
      </c>
    </row>
    <row r="201" spans="1:8">
      <c r="A201" s="2">
        <v>202</v>
      </c>
      <c r="B201" s="2">
        <v>703</v>
      </c>
      <c r="C201" s="2" t="s">
        <v>284</v>
      </c>
      <c r="D201" s="2" t="s">
        <v>432</v>
      </c>
      <c r="E201" s="2" t="s">
        <v>289</v>
      </c>
      <c r="F201" s="2" t="s">
        <v>290</v>
      </c>
      <c r="G201" s="3" t="s">
        <v>1052</v>
      </c>
      <c r="H201" s="3" t="s">
        <v>1053</v>
      </c>
    </row>
    <row r="202" spans="1:8">
      <c r="A202" s="2">
        <v>203</v>
      </c>
      <c r="B202" s="2">
        <v>704</v>
      </c>
      <c r="C202" s="2" t="s">
        <v>284</v>
      </c>
      <c r="D202" s="2" t="s">
        <v>432</v>
      </c>
      <c r="E202" s="2" t="s">
        <v>291</v>
      </c>
      <c r="F202" s="2" t="s">
        <v>610</v>
      </c>
      <c r="G202" s="3" t="s">
        <v>1054</v>
      </c>
      <c r="H202" s="3" t="s">
        <v>1055</v>
      </c>
    </row>
    <row r="203" spans="1:8">
      <c r="A203" s="2">
        <v>204</v>
      </c>
      <c r="B203" s="2">
        <v>705</v>
      </c>
      <c r="C203" s="2" t="s">
        <v>284</v>
      </c>
      <c r="D203" s="2" t="s">
        <v>432</v>
      </c>
      <c r="E203" s="2" t="s">
        <v>292</v>
      </c>
      <c r="F203" s="2" t="s">
        <v>293</v>
      </c>
      <c r="G203" s="3" t="s">
        <v>1056</v>
      </c>
      <c r="H203" s="3" t="s">
        <v>1057</v>
      </c>
    </row>
    <row r="204" spans="1:8">
      <c r="A204" s="2">
        <v>205</v>
      </c>
      <c r="B204" s="2">
        <v>706</v>
      </c>
      <c r="C204" s="2" t="s">
        <v>284</v>
      </c>
      <c r="D204" s="2" t="s">
        <v>432</v>
      </c>
      <c r="E204" s="2" t="s">
        <v>294</v>
      </c>
      <c r="F204" s="2" t="s">
        <v>295</v>
      </c>
      <c r="G204" s="3" t="s">
        <v>1058</v>
      </c>
      <c r="H204" s="3" t="s">
        <v>1059</v>
      </c>
    </row>
    <row r="205" spans="1:8">
      <c r="A205" s="2">
        <v>206</v>
      </c>
      <c r="B205" s="2">
        <v>707</v>
      </c>
      <c r="C205" s="2" t="s">
        <v>284</v>
      </c>
      <c r="D205" s="2" t="s">
        <v>432</v>
      </c>
      <c r="E205" s="2" t="s">
        <v>296</v>
      </c>
      <c r="F205" s="2" t="s">
        <v>297</v>
      </c>
      <c r="G205" s="3" t="s">
        <v>1060</v>
      </c>
      <c r="H205" s="3" t="s">
        <v>1061</v>
      </c>
    </row>
    <row r="206" spans="1:8">
      <c r="A206" s="2">
        <v>207</v>
      </c>
      <c r="B206" s="2">
        <v>708</v>
      </c>
      <c r="C206" s="2" t="s">
        <v>284</v>
      </c>
      <c r="D206" s="2" t="s">
        <v>432</v>
      </c>
      <c r="E206" s="2" t="s">
        <v>298</v>
      </c>
      <c r="F206" s="2" t="s">
        <v>299</v>
      </c>
      <c r="G206" s="3" t="s">
        <v>1062</v>
      </c>
      <c r="H206" s="3" t="s">
        <v>1063</v>
      </c>
    </row>
    <row r="207" spans="1:8">
      <c r="A207" s="2">
        <v>208</v>
      </c>
      <c r="B207" s="2">
        <v>709</v>
      </c>
      <c r="C207" s="2" t="s">
        <v>284</v>
      </c>
      <c r="D207" s="2" t="s">
        <v>432</v>
      </c>
      <c r="E207" s="2" t="s">
        <v>300</v>
      </c>
      <c r="F207" s="2" t="s">
        <v>301</v>
      </c>
      <c r="G207" s="3" t="s">
        <v>1064</v>
      </c>
      <c r="H207" s="3" t="s">
        <v>1065</v>
      </c>
    </row>
    <row r="208" spans="1:8">
      <c r="A208" s="2">
        <v>209</v>
      </c>
      <c r="B208" s="2">
        <v>710</v>
      </c>
      <c r="C208" s="2" t="s">
        <v>284</v>
      </c>
      <c r="D208" s="2" t="s">
        <v>432</v>
      </c>
      <c r="E208" s="2" t="s">
        <v>302</v>
      </c>
      <c r="F208" s="2" t="s">
        <v>303</v>
      </c>
      <c r="G208" s="3" t="s">
        <v>1066</v>
      </c>
      <c r="H208" s="3" t="s">
        <v>1067</v>
      </c>
    </row>
    <row r="209" spans="1:8">
      <c r="A209" s="2">
        <v>210</v>
      </c>
      <c r="B209" s="2">
        <v>711</v>
      </c>
      <c r="C209" s="2" t="s">
        <v>284</v>
      </c>
      <c r="D209" s="2" t="s">
        <v>432</v>
      </c>
      <c r="E209" s="2" t="s">
        <v>304</v>
      </c>
      <c r="F209" s="2" t="s">
        <v>305</v>
      </c>
      <c r="G209" s="3" t="s">
        <v>1068</v>
      </c>
      <c r="H209" s="3" t="s">
        <v>1069</v>
      </c>
    </row>
    <row r="210" spans="1:8">
      <c r="A210" s="2">
        <v>211</v>
      </c>
      <c r="B210" s="2">
        <v>712</v>
      </c>
      <c r="C210" s="2" t="s">
        <v>284</v>
      </c>
      <c r="D210" s="2" t="s">
        <v>432</v>
      </c>
      <c r="E210" s="2" t="s">
        <v>306</v>
      </c>
      <c r="F210" s="2" t="s">
        <v>307</v>
      </c>
      <c r="G210" s="3" t="s">
        <v>1070</v>
      </c>
      <c r="H210" s="3" t="s">
        <v>1071</v>
      </c>
    </row>
    <row r="211" spans="1:8">
      <c r="A211" s="2">
        <v>212</v>
      </c>
      <c r="B211" s="2">
        <v>713</v>
      </c>
      <c r="C211" s="2" t="s">
        <v>284</v>
      </c>
      <c r="D211" s="2" t="s">
        <v>432</v>
      </c>
      <c r="E211" s="2" t="s">
        <v>308</v>
      </c>
      <c r="F211" s="2" t="s">
        <v>309</v>
      </c>
      <c r="G211" s="3" t="s">
        <v>1072</v>
      </c>
      <c r="H211" s="3" t="s">
        <v>1073</v>
      </c>
    </row>
    <row r="212" spans="1:8">
      <c r="A212" s="2">
        <v>213</v>
      </c>
      <c r="B212" s="2">
        <v>715</v>
      </c>
      <c r="C212" s="2" t="s">
        <v>284</v>
      </c>
      <c r="D212" s="2" t="s">
        <v>432</v>
      </c>
      <c r="E212" s="2" t="s">
        <v>310</v>
      </c>
      <c r="F212" s="2" t="s">
        <v>311</v>
      </c>
      <c r="G212" s="3" t="s">
        <v>1074</v>
      </c>
      <c r="H212" s="3" t="s">
        <v>1075</v>
      </c>
    </row>
    <row r="213" spans="1:8">
      <c r="A213" s="2">
        <v>214</v>
      </c>
      <c r="B213" s="2">
        <v>716</v>
      </c>
      <c r="C213" s="2" t="s">
        <v>284</v>
      </c>
      <c r="D213" s="2" t="s">
        <v>432</v>
      </c>
      <c r="E213" s="2" t="s">
        <v>312</v>
      </c>
      <c r="F213" s="2" t="s">
        <v>313</v>
      </c>
      <c r="G213" s="3" t="s">
        <v>1076</v>
      </c>
      <c r="H213" s="3" t="s">
        <v>1077</v>
      </c>
    </row>
    <row r="214" spans="1:8">
      <c r="A214" s="2">
        <v>215</v>
      </c>
      <c r="B214" s="2">
        <v>717</v>
      </c>
      <c r="C214" s="2" t="s">
        <v>284</v>
      </c>
      <c r="D214" s="2" t="s">
        <v>432</v>
      </c>
      <c r="E214" s="2" t="s">
        <v>314</v>
      </c>
      <c r="F214" s="2" t="s">
        <v>315</v>
      </c>
      <c r="G214" s="3" t="s">
        <v>1078</v>
      </c>
      <c r="H214" s="3" t="s">
        <v>1079</v>
      </c>
    </row>
    <row r="215" spans="1:8">
      <c r="A215" s="2">
        <v>216</v>
      </c>
      <c r="B215" s="2">
        <v>718</v>
      </c>
      <c r="C215" s="2" t="s">
        <v>284</v>
      </c>
      <c r="D215" s="2" t="s">
        <v>432</v>
      </c>
      <c r="E215" s="2" t="s">
        <v>316</v>
      </c>
      <c r="F215" s="2" t="s">
        <v>317</v>
      </c>
      <c r="G215" s="3" t="s">
        <v>1080</v>
      </c>
      <c r="H215" s="3" t="s">
        <v>1081</v>
      </c>
    </row>
    <row r="216" spans="1:8">
      <c r="A216" s="2">
        <v>217</v>
      </c>
      <c r="B216" s="2">
        <v>719</v>
      </c>
      <c r="C216" s="2" t="s">
        <v>284</v>
      </c>
      <c r="D216" s="2" t="s">
        <v>432</v>
      </c>
      <c r="E216" s="2" t="s">
        <v>318</v>
      </c>
      <c r="F216" s="2" t="s">
        <v>319</v>
      </c>
      <c r="G216" s="3" t="s">
        <v>1082</v>
      </c>
      <c r="H216" s="3" t="s">
        <v>1083</v>
      </c>
    </row>
    <row r="217" spans="1:8">
      <c r="A217" s="2">
        <v>218</v>
      </c>
      <c r="B217" s="2">
        <v>721</v>
      </c>
      <c r="C217" s="2" t="s">
        <v>284</v>
      </c>
      <c r="D217" s="2" t="s">
        <v>432</v>
      </c>
      <c r="E217" s="2" t="s">
        <v>320</v>
      </c>
      <c r="F217" s="2" t="s">
        <v>321</v>
      </c>
      <c r="G217" s="3" t="s">
        <v>1084</v>
      </c>
      <c r="H217" s="3" t="s">
        <v>1085</v>
      </c>
    </row>
    <row r="218" spans="1:8">
      <c r="A218" s="2">
        <v>219</v>
      </c>
      <c r="B218" s="2">
        <v>722</v>
      </c>
      <c r="C218" s="2" t="s">
        <v>284</v>
      </c>
      <c r="D218" s="2" t="s">
        <v>432</v>
      </c>
      <c r="E218" s="2" t="s">
        <v>322</v>
      </c>
      <c r="F218" s="2" t="s">
        <v>323</v>
      </c>
      <c r="G218" s="3" t="s">
        <v>1086</v>
      </c>
      <c r="H218" s="3" t="s">
        <v>1087</v>
      </c>
    </row>
    <row r="219" spans="1:8">
      <c r="A219" s="2">
        <v>220</v>
      </c>
      <c r="B219" s="2">
        <v>723</v>
      </c>
      <c r="C219" s="2" t="s">
        <v>284</v>
      </c>
      <c r="D219" s="2" t="s">
        <v>1479</v>
      </c>
      <c r="E219" s="2" t="s">
        <v>1480</v>
      </c>
      <c r="F219" s="2" t="s">
        <v>1481</v>
      </c>
      <c r="G219" s="3" t="s">
        <v>1482</v>
      </c>
      <c r="H219" s="3" t="s">
        <v>1483</v>
      </c>
    </row>
    <row r="220" spans="1:8">
      <c r="A220" s="2">
        <v>221</v>
      </c>
      <c r="B220" s="2">
        <v>724</v>
      </c>
      <c r="C220" s="2" t="s">
        <v>284</v>
      </c>
      <c r="D220" s="2" t="s">
        <v>460</v>
      </c>
      <c r="E220" s="2" t="s">
        <v>611</v>
      </c>
      <c r="F220" s="2" t="s">
        <v>427</v>
      </c>
      <c r="G220" s="3" t="s">
        <v>1088</v>
      </c>
      <c r="H220" s="3" t="s">
        <v>1089</v>
      </c>
    </row>
    <row r="221" spans="1:8">
      <c r="A221" s="2">
        <v>222</v>
      </c>
      <c r="B221" s="2">
        <v>725</v>
      </c>
      <c r="C221" s="2" t="s">
        <v>284</v>
      </c>
      <c r="D221" s="2" t="s">
        <v>432</v>
      </c>
      <c r="E221" s="2" t="s">
        <v>612</v>
      </c>
      <c r="F221" s="2" t="s">
        <v>613</v>
      </c>
      <c r="G221" s="3" t="s">
        <v>1078</v>
      </c>
      <c r="H221" s="3" t="s">
        <v>1079</v>
      </c>
    </row>
    <row r="222" spans="1:8">
      <c r="A222" s="2"/>
      <c r="B222" s="2">
        <v>791</v>
      </c>
      <c r="C222" s="2" t="s">
        <v>284</v>
      </c>
      <c r="D222" s="2"/>
      <c r="E222" s="2" t="s">
        <v>1523</v>
      </c>
      <c r="F222" s="2" t="s">
        <v>1540</v>
      </c>
      <c r="G222" s="3" t="s">
        <v>1541</v>
      </c>
      <c r="H222" s="3" t="s">
        <v>1555</v>
      </c>
    </row>
    <row r="223" spans="1:8">
      <c r="A223" s="2">
        <v>224</v>
      </c>
      <c r="B223" s="2">
        <v>801</v>
      </c>
      <c r="C223" s="2" t="s">
        <v>324</v>
      </c>
      <c r="D223" s="2" t="s">
        <v>432</v>
      </c>
      <c r="E223" s="2" t="s">
        <v>614</v>
      </c>
      <c r="F223" s="2" t="s">
        <v>325</v>
      </c>
      <c r="G223" s="3" t="s">
        <v>1090</v>
      </c>
      <c r="H223" s="3" t="s">
        <v>1091</v>
      </c>
    </row>
    <row r="224" spans="1:8">
      <c r="A224" s="2">
        <v>225</v>
      </c>
      <c r="B224" s="2">
        <v>802</v>
      </c>
      <c r="C224" s="2" t="s">
        <v>324</v>
      </c>
      <c r="D224" s="2" t="s">
        <v>432</v>
      </c>
      <c r="E224" s="2" t="s">
        <v>615</v>
      </c>
      <c r="F224" s="2" t="s">
        <v>326</v>
      </c>
      <c r="G224" s="3" t="s">
        <v>1092</v>
      </c>
      <c r="H224" s="3" t="s">
        <v>1093</v>
      </c>
    </row>
    <row r="225" spans="1:8">
      <c r="A225" s="2">
        <v>226</v>
      </c>
      <c r="B225" s="2">
        <v>803</v>
      </c>
      <c r="C225" s="2" t="s">
        <v>324</v>
      </c>
      <c r="D225" s="2" t="s">
        <v>432</v>
      </c>
      <c r="E225" s="2" t="s">
        <v>616</v>
      </c>
      <c r="F225" s="2" t="s">
        <v>327</v>
      </c>
      <c r="G225" s="3" t="s">
        <v>1094</v>
      </c>
      <c r="H225" s="3" t="s">
        <v>1095</v>
      </c>
    </row>
    <row r="226" spans="1:8">
      <c r="A226" s="2">
        <v>227</v>
      </c>
      <c r="B226" s="2">
        <v>804</v>
      </c>
      <c r="C226" s="2" t="s">
        <v>324</v>
      </c>
      <c r="D226" s="2" t="s">
        <v>432</v>
      </c>
      <c r="E226" s="2" t="s">
        <v>617</v>
      </c>
      <c r="F226" s="2" t="s">
        <v>328</v>
      </c>
      <c r="G226" s="3" t="s">
        <v>1096</v>
      </c>
      <c r="H226" s="3" t="s">
        <v>1097</v>
      </c>
    </row>
    <row r="227" spans="1:8">
      <c r="A227" s="2">
        <v>228</v>
      </c>
      <c r="B227" s="2">
        <v>805</v>
      </c>
      <c r="C227" s="2" t="s">
        <v>324</v>
      </c>
      <c r="D227" s="2" t="s">
        <v>432</v>
      </c>
      <c r="E227" s="2" t="s">
        <v>618</v>
      </c>
      <c r="F227" s="2" t="s">
        <v>329</v>
      </c>
      <c r="G227" s="3" t="s">
        <v>1098</v>
      </c>
      <c r="H227" s="3" t="s">
        <v>1099</v>
      </c>
    </row>
    <row r="228" spans="1:8">
      <c r="A228" s="2">
        <v>229</v>
      </c>
      <c r="B228" s="2">
        <v>806</v>
      </c>
      <c r="C228" s="2" t="s">
        <v>324</v>
      </c>
      <c r="D228" s="2" t="s">
        <v>432</v>
      </c>
      <c r="E228" s="2" t="s">
        <v>619</v>
      </c>
      <c r="F228" s="2" t="s">
        <v>330</v>
      </c>
      <c r="G228" s="3" t="s">
        <v>1100</v>
      </c>
      <c r="H228" s="3" t="s">
        <v>1101</v>
      </c>
    </row>
    <row r="229" spans="1:8">
      <c r="A229" s="2">
        <v>230</v>
      </c>
      <c r="B229" s="2">
        <v>807</v>
      </c>
      <c r="C229" s="2" t="s">
        <v>324</v>
      </c>
      <c r="D229" s="2" t="s">
        <v>432</v>
      </c>
      <c r="E229" s="2" t="s">
        <v>620</v>
      </c>
      <c r="F229" s="2" t="s">
        <v>621</v>
      </c>
      <c r="G229" s="3" t="s">
        <v>1102</v>
      </c>
      <c r="H229" s="3" t="s">
        <v>1103</v>
      </c>
    </row>
    <row r="230" spans="1:8">
      <c r="A230" s="2">
        <v>231</v>
      </c>
      <c r="B230" s="2">
        <v>808</v>
      </c>
      <c r="C230" s="2" t="s">
        <v>324</v>
      </c>
      <c r="D230" s="2" t="s">
        <v>432</v>
      </c>
      <c r="E230" s="2" t="s">
        <v>622</v>
      </c>
      <c r="F230" s="2" t="s">
        <v>331</v>
      </c>
      <c r="G230" s="3" t="s">
        <v>1104</v>
      </c>
      <c r="H230" s="3" t="s">
        <v>1105</v>
      </c>
    </row>
    <row r="231" spans="1:8">
      <c r="A231" s="2">
        <v>232</v>
      </c>
      <c r="B231" s="2">
        <v>809</v>
      </c>
      <c r="C231" s="2" t="s">
        <v>324</v>
      </c>
      <c r="D231" s="2" t="s">
        <v>432</v>
      </c>
      <c r="E231" s="2" t="s">
        <v>623</v>
      </c>
      <c r="F231" s="2" t="s">
        <v>332</v>
      </c>
      <c r="G231" s="3" t="s">
        <v>1106</v>
      </c>
      <c r="H231" s="3" t="s">
        <v>1107</v>
      </c>
    </row>
    <row r="232" spans="1:8">
      <c r="A232" s="2">
        <v>233</v>
      </c>
      <c r="B232" s="2">
        <v>810</v>
      </c>
      <c r="C232" s="2" t="s">
        <v>324</v>
      </c>
      <c r="D232" s="2" t="s">
        <v>432</v>
      </c>
      <c r="E232" s="2" t="s">
        <v>624</v>
      </c>
      <c r="F232" s="2" t="s">
        <v>333</v>
      </c>
      <c r="G232" s="3" t="s">
        <v>1108</v>
      </c>
      <c r="H232" s="3" t="s">
        <v>1109</v>
      </c>
    </row>
    <row r="233" spans="1:8">
      <c r="A233" s="2">
        <v>234</v>
      </c>
      <c r="B233" s="2">
        <v>811</v>
      </c>
      <c r="C233" s="2" t="s">
        <v>324</v>
      </c>
      <c r="D233" s="2" t="s">
        <v>432</v>
      </c>
      <c r="E233" s="2" t="s">
        <v>625</v>
      </c>
      <c r="F233" s="2" t="s">
        <v>334</v>
      </c>
      <c r="G233" s="3" t="s">
        <v>1110</v>
      </c>
      <c r="H233" s="3" t="s">
        <v>1111</v>
      </c>
    </row>
    <row r="234" spans="1:8">
      <c r="A234" s="2">
        <v>235</v>
      </c>
      <c r="B234" s="2">
        <v>812</v>
      </c>
      <c r="C234" s="2" t="s">
        <v>324</v>
      </c>
      <c r="D234" s="2" t="s">
        <v>432</v>
      </c>
      <c r="E234" s="2" t="s">
        <v>626</v>
      </c>
      <c r="F234" s="2" t="s">
        <v>335</v>
      </c>
      <c r="G234" s="3" t="s">
        <v>1112</v>
      </c>
      <c r="H234" s="3" t="s">
        <v>1113</v>
      </c>
    </row>
    <row r="235" spans="1:8">
      <c r="A235" s="2">
        <v>236</v>
      </c>
      <c r="B235" s="2">
        <v>814</v>
      </c>
      <c r="C235" s="2" t="s">
        <v>324</v>
      </c>
      <c r="D235" s="2" t="s">
        <v>432</v>
      </c>
      <c r="E235" s="2" t="s">
        <v>627</v>
      </c>
      <c r="F235" s="2" t="s">
        <v>336</v>
      </c>
      <c r="G235" s="3" t="s">
        <v>1114</v>
      </c>
      <c r="H235" s="3" t="s">
        <v>1115</v>
      </c>
    </row>
    <row r="236" spans="1:8">
      <c r="A236" s="2">
        <v>237</v>
      </c>
      <c r="B236" s="2">
        <v>815</v>
      </c>
      <c r="C236" s="2" t="s">
        <v>324</v>
      </c>
      <c r="D236" s="2" t="s">
        <v>432</v>
      </c>
      <c r="E236" s="2" t="s">
        <v>628</v>
      </c>
      <c r="F236" s="2" t="s">
        <v>337</v>
      </c>
      <c r="G236" s="3" t="s">
        <v>1116</v>
      </c>
      <c r="H236" s="3" t="s">
        <v>1117</v>
      </c>
    </row>
    <row r="237" spans="1:8">
      <c r="A237" s="2">
        <v>238</v>
      </c>
      <c r="B237" s="2">
        <v>816</v>
      </c>
      <c r="C237" s="2" t="s">
        <v>324</v>
      </c>
      <c r="D237" s="2" t="s">
        <v>432</v>
      </c>
      <c r="E237" s="2" t="s">
        <v>629</v>
      </c>
      <c r="F237" s="2" t="s">
        <v>338</v>
      </c>
      <c r="G237" s="3" t="s">
        <v>1118</v>
      </c>
      <c r="H237" s="3" t="s">
        <v>1119</v>
      </c>
    </row>
    <row r="238" spans="1:8">
      <c r="A238" s="2">
        <v>239</v>
      </c>
      <c r="B238" s="2">
        <v>817</v>
      </c>
      <c r="C238" s="2" t="s">
        <v>324</v>
      </c>
      <c r="D238" s="2" t="s">
        <v>432</v>
      </c>
      <c r="E238" s="2" t="s">
        <v>630</v>
      </c>
      <c r="F238" s="2" t="s">
        <v>339</v>
      </c>
      <c r="G238" s="3" t="s">
        <v>1120</v>
      </c>
      <c r="H238" s="3" t="s">
        <v>1121</v>
      </c>
    </row>
    <row r="239" spans="1:8">
      <c r="A239" s="2">
        <v>240</v>
      </c>
      <c r="B239" s="2">
        <v>818</v>
      </c>
      <c r="C239" s="2" t="s">
        <v>324</v>
      </c>
      <c r="D239" s="2" t="s">
        <v>447</v>
      </c>
      <c r="E239" s="2" t="s">
        <v>631</v>
      </c>
      <c r="F239" s="2" t="s">
        <v>340</v>
      </c>
      <c r="G239" s="3" t="s">
        <v>1090</v>
      </c>
      <c r="H239" s="3" t="s">
        <v>1122</v>
      </c>
    </row>
    <row r="240" spans="1:8">
      <c r="A240" s="2">
        <v>241</v>
      </c>
      <c r="B240" s="2">
        <v>819</v>
      </c>
      <c r="C240" s="2" t="s">
        <v>324</v>
      </c>
      <c r="D240" s="2" t="s">
        <v>524</v>
      </c>
      <c r="E240" s="2" t="s">
        <v>632</v>
      </c>
      <c r="F240" s="2" t="s">
        <v>341</v>
      </c>
      <c r="G240" s="3" t="s">
        <v>1123</v>
      </c>
      <c r="H240" s="3" t="s">
        <v>1124</v>
      </c>
    </row>
    <row r="241" spans="1:8">
      <c r="A241" s="2">
        <v>242</v>
      </c>
      <c r="B241" s="2">
        <v>820</v>
      </c>
      <c r="C241" s="2" t="s">
        <v>324</v>
      </c>
      <c r="D241" s="2" t="s">
        <v>524</v>
      </c>
      <c r="E241" s="2" t="s">
        <v>633</v>
      </c>
      <c r="F241" s="2" t="s">
        <v>342</v>
      </c>
      <c r="G241" s="3" t="s">
        <v>1125</v>
      </c>
      <c r="H241" s="3" t="s">
        <v>1126</v>
      </c>
    </row>
    <row r="242" spans="1:8">
      <c r="A242" s="2">
        <v>243</v>
      </c>
      <c r="B242" s="2">
        <v>821</v>
      </c>
      <c r="C242" s="2" t="s">
        <v>324</v>
      </c>
      <c r="D242" s="2" t="s">
        <v>460</v>
      </c>
      <c r="E242" s="2" t="s">
        <v>634</v>
      </c>
      <c r="F242" s="2" t="s">
        <v>343</v>
      </c>
      <c r="G242" s="3" t="s">
        <v>1127</v>
      </c>
      <c r="H242" s="3" t="s">
        <v>1128</v>
      </c>
    </row>
    <row r="243" spans="1:8">
      <c r="A243" s="2">
        <v>244</v>
      </c>
      <c r="B243" s="2">
        <v>822</v>
      </c>
      <c r="C243" s="2" t="s">
        <v>324</v>
      </c>
      <c r="D243" s="2" t="s">
        <v>432</v>
      </c>
      <c r="E243" s="2" t="s">
        <v>635</v>
      </c>
      <c r="F243" s="2" t="s">
        <v>636</v>
      </c>
      <c r="G243" s="3" t="s">
        <v>1090</v>
      </c>
      <c r="H243" s="3" t="s">
        <v>1091</v>
      </c>
    </row>
    <row r="244" spans="1:8">
      <c r="A244" s="2">
        <v>246</v>
      </c>
      <c r="B244" s="2">
        <v>901</v>
      </c>
      <c r="C244" s="2" t="s">
        <v>344</v>
      </c>
      <c r="D244" s="2" t="s">
        <v>432</v>
      </c>
      <c r="E244" s="2" t="s">
        <v>637</v>
      </c>
      <c r="F244" s="2" t="s">
        <v>345</v>
      </c>
      <c r="G244" s="3" t="s">
        <v>1129</v>
      </c>
      <c r="H244" s="3" t="s">
        <v>1130</v>
      </c>
    </row>
    <row r="245" spans="1:8">
      <c r="A245" s="2">
        <v>247</v>
      </c>
      <c r="B245" s="2">
        <v>902</v>
      </c>
      <c r="C245" s="2" t="s">
        <v>344</v>
      </c>
      <c r="D245" s="2" t="s">
        <v>432</v>
      </c>
      <c r="E245" s="2" t="s">
        <v>638</v>
      </c>
      <c r="F245" s="2" t="s">
        <v>346</v>
      </c>
      <c r="G245" s="3" t="s">
        <v>1131</v>
      </c>
      <c r="H245" s="3" t="s">
        <v>1132</v>
      </c>
    </row>
    <row r="246" spans="1:8">
      <c r="A246" s="2">
        <v>248</v>
      </c>
      <c r="B246" s="2">
        <v>903</v>
      </c>
      <c r="C246" s="2" t="s">
        <v>344</v>
      </c>
      <c r="D246" s="2" t="s">
        <v>432</v>
      </c>
      <c r="E246" s="2" t="s">
        <v>639</v>
      </c>
      <c r="F246" s="2" t="s">
        <v>347</v>
      </c>
      <c r="G246" s="3" t="s">
        <v>1133</v>
      </c>
      <c r="H246" s="3" t="s">
        <v>1134</v>
      </c>
    </row>
    <row r="247" spans="1:8">
      <c r="A247" s="2">
        <v>249</v>
      </c>
      <c r="B247" s="2">
        <v>904</v>
      </c>
      <c r="C247" s="2" t="s">
        <v>344</v>
      </c>
      <c r="D247" s="2" t="s">
        <v>432</v>
      </c>
      <c r="E247" s="2" t="s">
        <v>640</v>
      </c>
      <c r="F247" s="2" t="s">
        <v>348</v>
      </c>
      <c r="G247" s="3" t="s">
        <v>1135</v>
      </c>
      <c r="H247" s="3" t="s">
        <v>1136</v>
      </c>
    </row>
    <row r="248" spans="1:8">
      <c r="A248" s="2">
        <v>250</v>
      </c>
      <c r="B248" s="2">
        <v>905</v>
      </c>
      <c r="C248" s="2" t="s">
        <v>344</v>
      </c>
      <c r="D248" s="2" t="s">
        <v>432</v>
      </c>
      <c r="E248" s="2" t="s">
        <v>641</v>
      </c>
      <c r="F248" s="2" t="s">
        <v>349</v>
      </c>
      <c r="G248" s="3" t="s">
        <v>1137</v>
      </c>
      <c r="H248" s="3" t="s">
        <v>1138</v>
      </c>
    </row>
    <row r="249" spans="1:8">
      <c r="A249" s="2">
        <v>252</v>
      </c>
      <c r="B249" s="2">
        <v>907</v>
      </c>
      <c r="C249" s="2" t="s">
        <v>344</v>
      </c>
      <c r="D249" s="2" t="s">
        <v>432</v>
      </c>
      <c r="E249" s="2" t="s">
        <v>642</v>
      </c>
      <c r="F249" s="2" t="s">
        <v>350</v>
      </c>
      <c r="G249" s="3" t="s">
        <v>1139</v>
      </c>
      <c r="H249" s="3" t="s">
        <v>1140</v>
      </c>
    </row>
    <row r="250" spans="1:8">
      <c r="A250" s="2">
        <v>253</v>
      </c>
      <c r="B250" s="2">
        <v>908</v>
      </c>
      <c r="C250" s="2" t="s">
        <v>344</v>
      </c>
      <c r="D250" s="2" t="s">
        <v>432</v>
      </c>
      <c r="E250" s="2" t="s">
        <v>643</v>
      </c>
      <c r="F250" s="2" t="s">
        <v>351</v>
      </c>
      <c r="G250" s="3" t="s">
        <v>1141</v>
      </c>
      <c r="H250" s="3" t="s">
        <v>1142</v>
      </c>
    </row>
    <row r="251" spans="1:8">
      <c r="A251" s="2">
        <v>254</v>
      </c>
      <c r="B251" s="2">
        <v>909</v>
      </c>
      <c r="C251" s="2" t="s">
        <v>344</v>
      </c>
      <c r="D251" s="2" t="s">
        <v>432</v>
      </c>
      <c r="E251" s="2" t="s">
        <v>644</v>
      </c>
      <c r="F251" s="2" t="s">
        <v>352</v>
      </c>
      <c r="G251" s="3" t="s">
        <v>1143</v>
      </c>
      <c r="H251" s="3" t="s">
        <v>1144</v>
      </c>
    </row>
    <row r="252" spans="1:8">
      <c r="A252" s="2">
        <v>255</v>
      </c>
      <c r="B252" s="2">
        <v>910</v>
      </c>
      <c r="C252" s="2" t="s">
        <v>344</v>
      </c>
      <c r="D252" s="2" t="s">
        <v>432</v>
      </c>
      <c r="E252" s="2" t="s">
        <v>645</v>
      </c>
      <c r="F252" s="2" t="s">
        <v>353</v>
      </c>
      <c r="G252" s="3" t="s">
        <v>1145</v>
      </c>
      <c r="H252" s="3" t="s">
        <v>1146</v>
      </c>
    </row>
    <row r="253" spans="1:8">
      <c r="A253" s="2">
        <v>256</v>
      </c>
      <c r="B253" s="2">
        <v>911</v>
      </c>
      <c r="C253" s="2" t="s">
        <v>344</v>
      </c>
      <c r="D253" s="2" t="s">
        <v>432</v>
      </c>
      <c r="E253" s="2" t="s">
        <v>646</v>
      </c>
      <c r="F253" s="2" t="s">
        <v>354</v>
      </c>
      <c r="G253" s="3" t="s">
        <v>1147</v>
      </c>
      <c r="H253" s="3" t="s">
        <v>1148</v>
      </c>
    </row>
    <row r="254" spans="1:8">
      <c r="A254" s="2">
        <v>257</v>
      </c>
      <c r="B254" s="2">
        <v>913</v>
      </c>
      <c r="C254" s="2" t="s">
        <v>344</v>
      </c>
      <c r="D254" s="2" t="s">
        <v>432</v>
      </c>
      <c r="E254" s="2" t="s">
        <v>647</v>
      </c>
      <c r="F254" s="2" t="s">
        <v>355</v>
      </c>
      <c r="G254" s="3" t="s">
        <v>1149</v>
      </c>
      <c r="H254" s="3" t="s">
        <v>1150</v>
      </c>
    </row>
    <row r="255" spans="1:8">
      <c r="A255" s="2">
        <v>258</v>
      </c>
      <c r="B255" s="2">
        <v>914</v>
      </c>
      <c r="C255" s="2" t="s">
        <v>344</v>
      </c>
      <c r="D255" s="2" t="s">
        <v>432</v>
      </c>
      <c r="E255" s="2" t="s">
        <v>648</v>
      </c>
      <c r="F255" s="2" t="s">
        <v>356</v>
      </c>
      <c r="G255" s="3" t="s">
        <v>1151</v>
      </c>
      <c r="H255" s="3" t="s">
        <v>1152</v>
      </c>
    </row>
    <row r="256" spans="1:8">
      <c r="A256" s="2">
        <v>259</v>
      </c>
      <c r="B256" s="2">
        <v>915</v>
      </c>
      <c r="C256" s="2" t="s">
        <v>344</v>
      </c>
      <c r="D256" s="2" t="s">
        <v>432</v>
      </c>
      <c r="E256" s="2" t="s">
        <v>649</v>
      </c>
      <c r="F256" s="2" t="s">
        <v>357</v>
      </c>
      <c r="G256" s="3" t="s">
        <v>1153</v>
      </c>
      <c r="H256" s="3" t="s">
        <v>1154</v>
      </c>
    </row>
    <row r="257" spans="1:8">
      <c r="A257" s="2">
        <v>260</v>
      </c>
      <c r="B257" s="2">
        <v>916</v>
      </c>
      <c r="C257" s="2" t="s">
        <v>344</v>
      </c>
      <c r="D257" s="2" t="s">
        <v>432</v>
      </c>
      <c r="E257" s="2" t="s">
        <v>650</v>
      </c>
      <c r="F257" s="2" t="s">
        <v>358</v>
      </c>
      <c r="G257" s="3" t="s">
        <v>1155</v>
      </c>
      <c r="H257" s="3" t="s">
        <v>1156</v>
      </c>
    </row>
    <row r="258" spans="1:8">
      <c r="A258" s="2">
        <v>261</v>
      </c>
      <c r="B258" s="2">
        <v>917</v>
      </c>
      <c r="C258" s="2" t="s">
        <v>344</v>
      </c>
      <c r="D258" s="2" t="s">
        <v>432</v>
      </c>
      <c r="E258" s="2" t="s">
        <v>651</v>
      </c>
      <c r="F258" s="2" t="s">
        <v>359</v>
      </c>
      <c r="G258" s="3" t="s">
        <v>1157</v>
      </c>
      <c r="H258" s="3" t="s">
        <v>1158</v>
      </c>
    </row>
    <row r="259" spans="1:8">
      <c r="A259" s="2">
        <v>262</v>
      </c>
      <c r="B259" s="2">
        <v>918</v>
      </c>
      <c r="C259" s="2" t="s">
        <v>344</v>
      </c>
      <c r="D259" s="2" t="s">
        <v>432</v>
      </c>
      <c r="E259" s="2" t="s">
        <v>652</v>
      </c>
      <c r="F259" s="2" t="s">
        <v>360</v>
      </c>
      <c r="G259" s="3" t="s">
        <v>1159</v>
      </c>
      <c r="H259" s="3" t="s">
        <v>1160</v>
      </c>
    </row>
    <row r="260" spans="1:8">
      <c r="A260" s="2">
        <v>263</v>
      </c>
      <c r="B260" s="2">
        <v>919</v>
      </c>
      <c r="C260" s="2" t="s">
        <v>344</v>
      </c>
      <c r="D260" s="2" t="s">
        <v>447</v>
      </c>
      <c r="E260" s="2" t="s">
        <v>653</v>
      </c>
      <c r="F260" s="2" t="s">
        <v>361</v>
      </c>
      <c r="G260" s="3" t="s">
        <v>1161</v>
      </c>
      <c r="H260" s="3" t="s">
        <v>1162</v>
      </c>
    </row>
    <row r="261" spans="1:8">
      <c r="A261" s="2">
        <v>264</v>
      </c>
      <c r="B261" s="2">
        <v>920</v>
      </c>
      <c r="C261" s="2" t="s">
        <v>344</v>
      </c>
      <c r="D261" s="2" t="s">
        <v>524</v>
      </c>
      <c r="E261" s="2" t="s">
        <v>654</v>
      </c>
      <c r="F261" s="2" t="s">
        <v>362</v>
      </c>
      <c r="G261" s="3" t="s">
        <v>1163</v>
      </c>
      <c r="H261" s="3" t="s">
        <v>1164</v>
      </c>
    </row>
    <row r="262" spans="1:8">
      <c r="A262" s="2">
        <v>265</v>
      </c>
      <c r="B262" s="2">
        <v>921</v>
      </c>
      <c r="C262" s="2" t="s">
        <v>344</v>
      </c>
      <c r="D262" s="2" t="s">
        <v>460</v>
      </c>
      <c r="E262" s="2" t="s">
        <v>655</v>
      </c>
      <c r="F262" s="2" t="s">
        <v>363</v>
      </c>
      <c r="G262" s="3" t="s">
        <v>1165</v>
      </c>
      <c r="H262" s="3" t="s">
        <v>1166</v>
      </c>
    </row>
    <row r="263" spans="1:8">
      <c r="A263" s="2">
        <v>266</v>
      </c>
      <c r="B263" s="2">
        <v>922</v>
      </c>
      <c r="C263" s="2" t="s">
        <v>344</v>
      </c>
      <c r="D263" s="2" t="s">
        <v>460</v>
      </c>
      <c r="E263" s="2" t="s">
        <v>656</v>
      </c>
      <c r="F263" s="2" t="s">
        <v>364</v>
      </c>
      <c r="G263" s="3" t="s">
        <v>1167</v>
      </c>
      <c r="H263" s="3" t="s">
        <v>1168</v>
      </c>
    </row>
    <row r="264" spans="1:8">
      <c r="A264" s="2">
        <v>267</v>
      </c>
      <c r="B264" s="2">
        <v>923</v>
      </c>
      <c r="C264" s="2" t="s">
        <v>344</v>
      </c>
      <c r="D264" s="2" t="s">
        <v>460</v>
      </c>
      <c r="E264" s="2" t="s">
        <v>657</v>
      </c>
      <c r="F264" s="2" t="s">
        <v>365</v>
      </c>
      <c r="G264" s="3" t="s">
        <v>1169</v>
      </c>
      <c r="H264" s="3" t="s">
        <v>1170</v>
      </c>
    </row>
    <row r="265" spans="1:8">
      <c r="A265" s="2"/>
      <c r="B265" s="2">
        <v>924</v>
      </c>
      <c r="C265" s="2" t="s">
        <v>344</v>
      </c>
      <c r="D265" s="2"/>
      <c r="E265" s="2" t="s">
        <v>1524</v>
      </c>
      <c r="F265" s="2" t="s">
        <v>1530</v>
      </c>
      <c r="G265" s="2" t="s">
        <v>1531</v>
      </c>
      <c r="H265" s="2" t="s">
        <v>1532</v>
      </c>
    </row>
    <row r="266" spans="1:8">
      <c r="A266" s="2"/>
      <c r="B266" s="2">
        <v>925</v>
      </c>
      <c r="C266" s="2" t="s">
        <v>344</v>
      </c>
      <c r="D266" s="2"/>
      <c r="E266" s="2" t="s">
        <v>1525</v>
      </c>
      <c r="F266" s="2" t="s">
        <v>1542</v>
      </c>
      <c r="G266" s="3" t="s">
        <v>1543</v>
      </c>
      <c r="H266" s="3" t="s">
        <v>1544</v>
      </c>
    </row>
    <row r="267" spans="1:8">
      <c r="A267" s="2">
        <v>269</v>
      </c>
      <c r="B267" s="2">
        <v>991</v>
      </c>
      <c r="C267" s="2" t="s">
        <v>344</v>
      </c>
      <c r="D267" s="2" t="s">
        <v>540</v>
      </c>
      <c r="E267" s="2" t="s">
        <v>658</v>
      </c>
      <c r="F267" s="2" t="s">
        <v>659</v>
      </c>
      <c r="G267" s="3" t="s">
        <v>1251</v>
      </c>
      <c r="H267" s="3" t="s">
        <v>1171</v>
      </c>
    </row>
    <row r="268" spans="1:8">
      <c r="A268" s="2">
        <v>270</v>
      </c>
      <c r="B268" s="2">
        <v>1001</v>
      </c>
      <c r="C268" s="2" t="s">
        <v>366</v>
      </c>
      <c r="D268" s="2" t="s">
        <v>432</v>
      </c>
      <c r="E268" s="2" t="s">
        <v>367</v>
      </c>
      <c r="F268" s="2" t="s">
        <v>368</v>
      </c>
      <c r="G268" s="3" t="s">
        <v>1172</v>
      </c>
      <c r="H268" s="3" t="s">
        <v>1173</v>
      </c>
    </row>
    <row r="269" spans="1:8">
      <c r="A269" s="2">
        <v>271</v>
      </c>
      <c r="B269" s="2">
        <v>1002</v>
      </c>
      <c r="C269" s="2" t="s">
        <v>366</v>
      </c>
      <c r="D269" s="2" t="s">
        <v>432</v>
      </c>
      <c r="E269" s="2" t="s">
        <v>369</v>
      </c>
      <c r="F269" s="2" t="s">
        <v>370</v>
      </c>
      <c r="G269" s="3" t="s">
        <v>1174</v>
      </c>
      <c r="H269" s="3" t="s">
        <v>1175</v>
      </c>
    </row>
    <row r="270" spans="1:8">
      <c r="A270" s="2">
        <v>272</v>
      </c>
      <c r="B270" s="2">
        <v>1003</v>
      </c>
      <c r="C270" s="2" t="s">
        <v>366</v>
      </c>
      <c r="D270" s="2" t="s">
        <v>432</v>
      </c>
      <c r="E270" s="2" t="s">
        <v>371</v>
      </c>
      <c r="F270" s="2" t="s">
        <v>372</v>
      </c>
      <c r="G270" s="3" t="s">
        <v>1176</v>
      </c>
      <c r="H270" s="3" t="s">
        <v>1177</v>
      </c>
    </row>
    <row r="271" spans="1:8">
      <c r="A271" s="2">
        <v>273</v>
      </c>
      <c r="B271" s="2">
        <v>1004</v>
      </c>
      <c r="C271" s="2" t="s">
        <v>366</v>
      </c>
      <c r="D271" s="2" t="s">
        <v>432</v>
      </c>
      <c r="E271" s="2" t="s">
        <v>373</v>
      </c>
      <c r="F271" s="2" t="s">
        <v>374</v>
      </c>
      <c r="G271" s="3" t="s">
        <v>1178</v>
      </c>
      <c r="H271" s="3" t="s">
        <v>1179</v>
      </c>
    </row>
    <row r="272" spans="1:8">
      <c r="A272" s="2">
        <v>274</v>
      </c>
      <c r="B272" s="2">
        <v>1005</v>
      </c>
      <c r="C272" s="2" t="s">
        <v>366</v>
      </c>
      <c r="D272" s="2" t="s">
        <v>432</v>
      </c>
      <c r="E272" s="2" t="s">
        <v>375</v>
      </c>
      <c r="F272" s="2" t="s">
        <v>376</v>
      </c>
      <c r="G272" s="3" t="s">
        <v>1180</v>
      </c>
      <c r="H272" s="3" t="s">
        <v>1181</v>
      </c>
    </row>
    <row r="273" spans="1:8">
      <c r="A273" s="2">
        <v>275</v>
      </c>
      <c r="B273" s="2">
        <v>1006</v>
      </c>
      <c r="C273" s="2" t="s">
        <v>366</v>
      </c>
      <c r="D273" s="2" t="s">
        <v>432</v>
      </c>
      <c r="E273" s="2" t="s">
        <v>377</v>
      </c>
      <c r="F273" s="2" t="s">
        <v>378</v>
      </c>
      <c r="G273" s="3" t="s">
        <v>1182</v>
      </c>
      <c r="H273" s="3" t="s">
        <v>1183</v>
      </c>
    </row>
    <row r="274" spans="1:8">
      <c r="A274" s="2">
        <v>276</v>
      </c>
      <c r="B274" s="2">
        <v>1007</v>
      </c>
      <c r="C274" s="2" t="s">
        <v>366</v>
      </c>
      <c r="D274" s="2" t="s">
        <v>432</v>
      </c>
      <c r="E274" s="2" t="s">
        <v>379</v>
      </c>
      <c r="F274" s="2" t="s">
        <v>380</v>
      </c>
      <c r="G274" s="3" t="s">
        <v>1184</v>
      </c>
      <c r="H274" s="3" t="s">
        <v>1185</v>
      </c>
    </row>
    <row r="275" spans="1:8">
      <c r="A275" s="2">
        <v>277</v>
      </c>
      <c r="B275" s="2">
        <v>1008</v>
      </c>
      <c r="C275" s="2" t="s">
        <v>366</v>
      </c>
      <c r="D275" s="2" t="s">
        <v>432</v>
      </c>
      <c r="E275" s="2" t="s">
        <v>381</v>
      </c>
      <c r="F275" s="2" t="s">
        <v>660</v>
      </c>
      <c r="G275" s="3" t="s">
        <v>1186</v>
      </c>
      <c r="H275" s="3" t="s">
        <v>1187</v>
      </c>
    </row>
    <row r="276" spans="1:8">
      <c r="A276" s="2">
        <v>278</v>
      </c>
      <c r="B276" s="2">
        <v>1009</v>
      </c>
      <c r="C276" s="2" t="s">
        <v>366</v>
      </c>
      <c r="D276" s="2" t="s">
        <v>432</v>
      </c>
      <c r="E276" s="2" t="s">
        <v>382</v>
      </c>
      <c r="F276" s="2" t="s">
        <v>383</v>
      </c>
      <c r="G276" s="3" t="s">
        <v>1188</v>
      </c>
      <c r="H276" s="3" t="s">
        <v>1189</v>
      </c>
    </row>
    <row r="277" spans="1:8">
      <c r="A277" s="2">
        <v>279</v>
      </c>
      <c r="B277" s="2">
        <v>1010</v>
      </c>
      <c r="C277" s="2" t="s">
        <v>366</v>
      </c>
      <c r="D277" s="2" t="s">
        <v>432</v>
      </c>
      <c r="E277" s="2" t="s">
        <v>384</v>
      </c>
      <c r="F277" s="2" t="s">
        <v>385</v>
      </c>
      <c r="G277" s="3" t="s">
        <v>1190</v>
      </c>
      <c r="H277" s="3" t="s">
        <v>1191</v>
      </c>
    </row>
    <row r="278" spans="1:8">
      <c r="A278" s="2">
        <v>280</v>
      </c>
      <c r="B278" s="2">
        <v>1011</v>
      </c>
      <c r="C278" s="2" t="s">
        <v>366</v>
      </c>
      <c r="D278" s="2" t="s">
        <v>432</v>
      </c>
      <c r="E278" s="2" t="s">
        <v>386</v>
      </c>
      <c r="F278" s="2" t="s">
        <v>387</v>
      </c>
      <c r="G278" s="3" t="s">
        <v>1192</v>
      </c>
      <c r="H278" s="3" t="s">
        <v>1193</v>
      </c>
    </row>
    <row r="279" spans="1:8">
      <c r="A279" s="2">
        <v>281</v>
      </c>
      <c r="B279" s="2">
        <v>1012</v>
      </c>
      <c r="C279" s="2" t="s">
        <v>366</v>
      </c>
      <c r="D279" s="2" t="s">
        <v>432</v>
      </c>
      <c r="E279" s="2" t="s">
        <v>388</v>
      </c>
      <c r="F279" s="2" t="s">
        <v>389</v>
      </c>
      <c r="G279" s="3" t="s">
        <v>1194</v>
      </c>
      <c r="H279" s="3" t="s">
        <v>1195</v>
      </c>
    </row>
    <row r="280" spans="1:8">
      <c r="A280" s="2">
        <v>282</v>
      </c>
      <c r="B280" s="2">
        <v>1013</v>
      </c>
      <c r="C280" s="2" t="s">
        <v>366</v>
      </c>
      <c r="D280" s="2" t="s">
        <v>432</v>
      </c>
      <c r="E280" s="2" t="s">
        <v>390</v>
      </c>
      <c r="F280" s="2" t="s">
        <v>391</v>
      </c>
      <c r="G280" s="3" t="s">
        <v>1196</v>
      </c>
      <c r="H280" s="3" t="s">
        <v>1197</v>
      </c>
    </row>
    <row r="281" spans="1:8">
      <c r="A281" s="2">
        <v>283</v>
      </c>
      <c r="B281" s="2">
        <v>1014</v>
      </c>
      <c r="C281" s="2" t="s">
        <v>366</v>
      </c>
      <c r="D281" s="2" t="s">
        <v>432</v>
      </c>
      <c r="E281" s="2" t="s">
        <v>392</v>
      </c>
      <c r="F281" s="2" t="s">
        <v>393</v>
      </c>
      <c r="G281" s="3" t="s">
        <v>1198</v>
      </c>
      <c r="H281" s="3" t="s">
        <v>1199</v>
      </c>
    </row>
    <row r="282" spans="1:8">
      <c r="A282" s="2">
        <v>284</v>
      </c>
      <c r="B282" s="2">
        <v>1015</v>
      </c>
      <c r="C282" s="2" t="s">
        <v>366</v>
      </c>
      <c r="D282" s="2" t="s">
        <v>432</v>
      </c>
      <c r="E282" s="2" t="s">
        <v>394</v>
      </c>
      <c r="F282" s="2" t="s">
        <v>395</v>
      </c>
      <c r="G282" s="3" t="s">
        <v>1200</v>
      </c>
      <c r="H282" s="3" t="s">
        <v>1201</v>
      </c>
    </row>
    <row r="283" spans="1:8">
      <c r="A283" s="2">
        <v>285</v>
      </c>
      <c r="B283" s="2">
        <v>1016</v>
      </c>
      <c r="C283" s="2" t="s">
        <v>366</v>
      </c>
      <c r="D283" s="2" t="s">
        <v>524</v>
      </c>
      <c r="E283" s="2" t="s">
        <v>396</v>
      </c>
      <c r="F283" s="2" t="s">
        <v>397</v>
      </c>
      <c r="G283" s="3" t="s">
        <v>1202</v>
      </c>
      <c r="H283" s="3" t="s">
        <v>1203</v>
      </c>
    </row>
    <row r="284" spans="1:8">
      <c r="A284" s="2">
        <v>286</v>
      </c>
      <c r="B284" s="2">
        <v>1017</v>
      </c>
      <c r="C284" s="2" t="s">
        <v>366</v>
      </c>
      <c r="D284" s="2" t="s">
        <v>460</v>
      </c>
      <c r="E284" s="2" t="s">
        <v>398</v>
      </c>
      <c r="F284" s="2" t="s">
        <v>399</v>
      </c>
      <c r="G284" s="3" t="s">
        <v>1204</v>
      </c>
      <c r="H284" s="3" t="s">
        <v>1205</v>
      </c>
    </row>
    <row r="285" spans="1:8">
      <c r="A285" s="2">
        <v>287</v>
      </c>
      <c r="B285" s="2">
        <v>1018</v>
      </c>
      <c r="C285" s="2" t="s">
        <v>366</v>
      </c>
      <c r="D285" s="2" t="s">
        <v>460</v>
      </c>
      <c r="E285" s="2" t="s">
        <v>661</v>
      </c>
      <c r="F285" s="2" t="s">
        <v>400</v>
      </c>
      <c r="G285" s="3" t="s">
        <v>1206</v>
      </c>
      <c r="H285" s="3" t="s">
        <v>1207</v>
      </c>
    </row>
    <row r="286" spans="1:8">
      <c r="A286" s="2">
        <v>288</v>
      </c>
      <c r="B286" s="2">
        <v>1019</v>
      </c>
      <c r="C286" s="2" t="s">
        <v>366</v>
      </c>
      <c r="D286" s="2" t="s">
        <v>460</v>
      </c>
      <c r="E286" s="2" t="s">
        <v>662</v>
      </c>
      <c r="F286" s="2" t="s">
        <v>401</v>
      </c>
      <c r="G286" s="3" t="s">
        <v>1208</v>
      </c>
      <c r="H286" s="3" t="s">
        <v>1209</v>
      </c>
    </row>
    <row r="287" spans="1:8">
      <c r="A287" s="2">
        <v>289</v>
      </c>
      <c r="B287" s="2">
        <v>1020</v>
      </c>
      <c r="C287" s="2" t="s">
        <v>366</v>
      </c>
      <c r="D287" s="2" t="s">
        <v>460</v>
      </c>
      <c r="E287" s="2" t="s">
        <v>663</v>
      </c>
      <c r="F287" s="2" t="s">
        <v>664</v>
      </c>
      <c r="G287" s="3" t="s">
        <v>1210</v>
      </c>
      <c r="H287" s="3" t="s">
        <v>1211</v>
      </c>
    </row>
    <row r="288" spans="1:8">
      <c r="A288" s="2">
        <v>290</v>
      </c>
      <c r="B288" s="2">
        <v>1021</v>
      </c>
      <c r="C288" s="2" t="s">
        <v>665</v>
      </c>
      <c r="D288" s="2" t="s">
        <v>524</v>
      </c>
      <c r="E288" s="2" t="s">
        <v>666</v>
      </c>
      <c r="F288" s="2" t="s">
        <v>667</v>
      </c>
      <c r="G288" s="3" t="s">
        <v>1212</v>
      </c>
      <c r="H288" s="3" t="s">
        <v>1213</v>
      </c>
    </row>
    <row r="289" spans="1:8">
      <c r="A289" s="2">
        <v>291</v>
      </c>
      <c r="B289" s="2">
        <v>1099</v>
      </c>
      <c r="C289" s="2" t="s">
        <v>668</v>
      </c>
      <c r="D289" s="2" t="s">
        <v>669</v>
      </c>
      <c r="E289" s="2" t="s">
        <v>670</v>
      </c>
      <c r="F289" s="2" t="s">
        <v>671</v>
      </c>
      <c r="G289" s="3" t="s">
        <v>1214</v>
      </c>
      <c r="H289" s="3" t="s">
        <v>1215</v>
      </c>
    </row>
    <row r="290" spans="1:8">
      <c r="A290" s="2">
        <v>292</v>
      </c>
      <c r="B290" s="2">
        <v>1101</v>
      </c>
      <c r="C290" s="2" t="s">
        <v>402</v>
      </c>
      <c r="D290" s="2" t="s">
        <v>432</v>
      </c>
      <c r="E290" s="2" t="s">
        <v>672</v>
      </c>
      <c r="F290" s="2" t="s">
        <v>403</v>
      </c>
      <c r="G290" s="3" t="s">
        <v>1216</v>
      </c>
      <c r="H290" s="3" t="s">
        <v>1217</v>
      </c>
    </row>
    <row r="291" spans="1:8">
      <c r="A291" s="2">
        <v>293</v>
      </c>
      <c r="B291" s="2">
        <v>1102</v>
      </c>
      <c r="C291" s="2" t="s">
        <v>402</v>
      </c>
      <c r="D291" s="2" t="s">
        <v>432</v>
      </c>
      <c r="E291" s="2" t="s">
        <v>673</v>
      </c>
      <c r="F291" s="2" t="s">
        <v>404</v>
      </c>
      <c r="G291" s="3" t="s">
        <v>1218</v>
      </c>
      <c r="H291" s="3" t="s">
        <v>1219</v>
      </c>
    </row>
    <row r="292" spans="1:8">
      <c r="A292" s="2">
        <v>294</v>
      </c>
      <c r="B292" s="2">
        <v>1103</v>
      </c>
      <c r="C292" s="2" t="s">
        <v>402</v>
      </c>
      <c r="D292" s="2" t="s">
        <v>432</v>
      </c>
      <c r="E292" s="2" t="s">
        <v>674</v>
      </c>
      <c r="F292" s="2" t="s">
        <v>405</v>
      </c>
      <c r="G292" s="3" t="s">
        <v>1220</v>
      </c>
      <c r="H292" s="3" t="s">
        <v>1221</v>
      </c>
    </row>
    <row r="293" spans="1:8">
      <c r="A293" s="2">
        <v>295</v>
      </c>
      <c r="B293" s="2">
        <v>1104</v>
      </c>
      <c r="C293" s="2" t="s">
        <v>402</v>
      </c>
      <c r="D293" s="2" t="s">
        <v>432</v>
      </c>
      <c r="E293" s="2" t="s">
        <v>675</v>
      </c>
      <c r="F293" s="2" t="s">
        <v>406</v>
      </c>
      <c r="G293" s="3" t="s">
        <v>1222</v>
      </c>
      <c r="H293" s="3" t="s">
        <v>1223</v>
      </c>
    </row>
    <row r="294" spans="1:8">
      <c r="A294" s="2">
        <v>296</v>
      </c>
      <c r="B294" s="2">
        <v>1105</v>
      </c>
      <c r="C294" s="2" t="s">
        <v>402</v>
      </c>
      <c r="D294" s="2" t="s">
        <v>432</v>
      </c>
      <c r="E294" s="2" t="s">
        <v>676</v>
      </c>
      <c r="F294" s="2" t="s">
        <v>407</v>
      </c>
      <c r="G294" s="3" t="s">
        <v>1224</v>
      </c>
      <c r="H294" s="3" t="s">
        <v>1225</v>
      </c>
    </row>
    <row r="295" spans="1:8">
      <c r="A295">
        <v>297</v>
      </c>
      <c r="B295" s="263">
        <v>1106</v>
      </c>
      <c r="C295" t="s">
        <v>402</v>
      </c>
      <c r="D295" t="s">
        <v>432</v>
      </c>
      <c r="E295" s="263" t="s">
        <v>677</v>
      </c>
      <c r="F295" s="263" t="s">
        <v>408</v>
      </c>
      <c r="G295" s="264" t="s">
        <v>1226</v>
      </c>
      <c r="H295" s="264" t="s">
        <v>1227</v>
      </c>
    </row>
    <row r="296" spans="1:8">
      <c r="A296">
        <v>298</v>
      </c>
      <c r="B296" s="263">
        <v>1107</v>
      </c>
      <c r="C296" t="s">
        <v>402</v>
      </c>
      <c r="D296" t="s">
        <v>432</v>
      </c>
      <c r="E296" s="263" t="s">
        <v>1484</v>
      </c>
      <c r="F296" s="263" t="s">
        <v>1485</v>
      </c>
      <c r="G296" s="264" t="s">
        <v>1228</v>
      </c>
      <c r="H296" s="264" t="s">
        <v>1229</v>
      </c>
    </row>
    <row r="297" spans="1:8">
      <c r="A297">
        <v>300</v>
      </c>
      <c r="B297" s="263">
        <v>1109</v>
      </c>
      <c r="C297" t="s">
        <v>402</v>
      </c>
      <c r="D297" t="s">
        <v>432</v>
      </c>
      <c r="E297" s="263" t="s">
        <v>678</v>
      </c>
      <c r="F297" s="263" t="s">
        <v>409</v>
      </c>
      <c r="G297" s="264" t="s">
        <v>1230</v>
      </c>
      <c r="H297" s="264" t="s">
        <v>1231</v>
      </c>
    </row>
    <row r="298" spans="1:8">
      <c r="A298">
        <v>301</v>
      </c>
      <c r="B298" s="263">
        <v>1110</v>
      </c>
      <c r="C298" t="s">
        <v>402</v>
      </c>
      <c r="D298" t="s">
        <v>524</v>
      </c>
      <c r="E298" s="263" t="s">
        <v>679</v>
      </c>
      <c r="F298" s="263" t="s">
        <v>410</v>
      </c>
      <c r="G298" s="264" t="s">
        <v>1232</v>
      </c>
      <c r="H298" s="264" t="s">
        <v>1233</v>
      </c>
    </row>
    <row r="299" spans="1:8">
      <c r="A299">
        <v>302</v>
      </c>
      <c r="B299" s="263">
        <v>1111</v>
      </c>
      <c r="C299" t="s">
        <v>402</v>
      </c>
      <c r="D299" t="s">
        <v>460</v>
      </c>
      <c r="E299" s="263" t="s">
        <v>680</v>
      </c>
      <c r="F299" s="263" t="s">
        <v>681</v>
      </c>
      <c r="G299" s="265" t="s">
        <v>1234</v>
      </c>
      <c r="H299" s="265" t="s">
        <v>1235</v>
      </c>
    </row>
    <row r="300" spans="1:8">
      <c r="A300">
        <v>303</v>
      </c>
      <c r="B300" s="263">
        <v>1112</v>
      </c>
      <c r="C300" t="s">
        <v>402</v>
      </c>
      <c r="D300" t="s">
        <v>460</v>
      </c>
      <c r="E300" s="263" t="s">
        <v>682</v>
      </c>
      <c r="F300" s="263" t="s">
        <v>411</v>
      </c>
      <c r="G300" s="266" t="s">
        <v>1236</v>
      </c>
      <c r="H300" s="265" t="s">
        <v>1237</v>
      </c>
    </row>
    <row r="307" spans="7:7">
      <c r="G307" t="s">
        <v>412</v>
      </c>
    </row>
    <row r="308" spans="7:7">
      <c r="G308" t="s">
        <v>413</v>
      </c>
    </row>
    <row r="309" spans="7:7">
      <c r="G309" t="s">
        <v>414</v>
      </c>
    </row>
    <row r="310" spans="7:7">
      <c r="G310" t="s">
        <v>415</v>
      </c>
    </row>
    <row r="311" spans="7:7">
      <c r="G311" t="s">
        <v>416</v>
      </c>
    </row>
    <row r="312" spans="7:7">
      <c r="G312" t="s">
        <v>417</v>
      </c>
    </row>
    <row r="313" spans="7:7">
      <c r="G313" t="s">
        <v>418</v>
      </c>
    </row>
    <row r="314" spans="7:7">
      <c r="G314" t="s">
        <v>419</v>
      </c>
    </row>
    <row r="315" spans="7:7">
      <c r="G315" t="s">
        <v>420</v>
      </c>
    </row>
    <row r="316" spans="7:7">
      <c r="G316" t="s">
        <v>421</v>
      </c>
    </row>
    <row r="317" spans="7:7">
      <c r="G317" t="s">
        <v>422</v>
      </c>
    </row>
    <row r="318" spans="7:7">
      <c r="G318" t="s">
        <v>423</v>
      </c>
    </row>
    <row r="319" spans="7:7">
      <c r="G319" t="s">
        <v>424</v>
      </c>
    </row>
  </sheetData>
  <sheetProtection autoFilter="0"/>
  <phoneticPr fontId="1"/>
  <pageMargins left="0.7" right="0.7" top="0.75" bottom="0.75" header="0.3" footer="0.3"/>
  <pageSetup paperSize="9" scale="91" fitToHeight="0"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22"/>
  <sheetViews>
    <sheetView zoomScale="139" zoomScaleNormal="139" workbookViewId="0">
      <selection activeCell="B2" sqref="B2"/>
    </sheetView>
  </sheetViews>
  <sheetFormatPr defaultColWidth="9" defaultRowHeight="13.3"/>
  <cols>
    <col min="1" max="1" width="32.23046875" customWidth="1"/>
    <col min="2" max="2" width="29.3828125" customWidth="1"/>
    <col min="3" max="3" width="74" customWidth="1"/>
  </cols>
  <sheetData>
    <row r="1" spans="1:3">
      <c r="A1" s="54" t="s">
        <v>701</v>
      </c>
      <c r="B1" s="55" t="s">
        <v>702</v>
      </c>
      <c r="C1" s="56" t="s">
        <v>703</v>
      </c>
    </row>
    <row r="2" spans="1:3">
      <c r="A2" s="57" t="s">
        <v>1282</v>
      </c>
      <c r="B2" s="38"/>
      <c r="C2" s="58" t="s">
        <v>1545</v>
      </c>
    </row>
    <row r="3" spans="1:3">
      <c r="A3" s="57" t="s">
        <v>704</v>
      </c>
      <c r="B3" s="59" t="str">
        <f>IFERROR(VLOOKUP(B2,学校一覧[[#All],[学校番号]:[支部]],2)&amp;" 支部","")</f>
        <v/>
      </c>
      <c r="C3" s="58"/>
    </row>
    <row r="4" spans="1:3">
      <c r="A4" s="60" t="s">
        <v>1305</v>
      </c>
      <c r="B4" s="61" t="str">
        <f>IFERROR(VLOOKUP(B2,学校一覧[[学校番号]:[学校略称]],4),"")</f>
        <v/>
      </c>
      <c r="C4" s="62" t="str">
        <f>"（正式名称："&amp;IFERROR(VLOOKUP(B2,学校一覧[[学校番号]:[学校正式名称]],5),"")&amp;"）"</f>
        <v>（正式名称：）</v>
      </c>
    </row>
    <row r="5" spans="1:3" ht="13.75" thickBot="1">
      <c r="A5" s="63" t="s">
        <v>1279</v>
      </c>
      <c r="B5" s="39"/>
      <c r="C5" s="64" t="s">
        <v>1424</v>
      </c>
    </row>
    <row r="6" spans="1:3" ht="13.75" thickBot="1"/>
    <row r="7" spans="1:3">
      <c r="A7" s="65" t="s">
        <v>1280</v>
      </c>
      <c r="B7" s="40"/>
      <c r="C7" s="66" t="s">
        <v>1495</v>
      </c>
    </row>
    <row r="8" spans="1:3" ht="13.75" thickBot="1">
      <c r="A8" s="63" t="s">
        <v>1281</v>
      </c>
      <c r="B8" s="43"/>
      <c r="C8" s="64" t="s">
        <v>1417</v>
      </c>
    </row>
    <row r="9" spans="1:3" ht="13.75" thickBot="1">
      <c r="A9" s="67"/>
      <c r="B9" s="67"/>
      <c r="C9" s="67"/>
    </row>
    <row r="10" spans="1:3">
      <c r="A10" s="65" t="s">
        <v>1252</v>
      </c>
      <c r="B10" s="68" t="str">
        <f>IF(B2="","","〒"&amp;IFERROR(VLOOKUP(B2,学校一覧[[学校番号]:[郵便番号]],6),""))</f>
        <v/>
      </c>
      <c r="C10" s="66" t="s">
        <v>1470</v>
      </c>
    </row>
    <row r="11" spans="1:3">
      <c r="A11" s="69" t="s">
        <v>1389</v>
      </c>
      <c r="B11" s="41"/>
      <c r="C11" s="58"/>
    </row>
    <row r="12" spans="1:3">
      <c r="A12" s="57" t="s">
        <v>1253</v>
      </c>
      <c r="B12" s="70" t="str">
        <f>IFERROR(VLOOKUP(B2,学校一覧[[学校番号]:[住所１]],7),"")</f>
        <v/>
      </c>
      <c r="C12" s="58" t="s">
        <v>1469</v>
      </c>
    </row>
    <row r="13" spans="1:3">
      <c r="A13" s="69" t="s">
        <v>1389</v>
      </c>
      <c r="B13" s="41"/>
      <c r="C13" s="58"/>
    </row>
    <row r="14" spans="1:3" ht="13.75" thickBot="1">
      <c r="A14" s="63" t="s">
        <v>1457</v>
      </c>
      <c r="B14" s="214"/>
      <c r="C14" s="71" t="s">
        <v>1458</v>
      </c>
    </row>
    <row r="15" spans="1:3" ht="13.75" thickBot="1"/>
    <row r="16" spans="1:3" ht="13.5" customHeight="1">
      <c r="A16" s="279" t="s">
        <v>1464</v>
      </c>
      <c r="B16" s="40"/>
      <c r="C16" s="281" t="s">
        <v>1467</v>
      </c>
    </row>
    <row r="17" spans="1:3">
      <c r="A17" s="280"/>
      <c r="B17" s="245"/>
      <c r="C17" s="282"/>
    </row>
    <row r="18" spans="1:3">
      <c r="A18" s="276"/>
      <c r="B18" s="245"/>
      <c r="C18" s="282"/>
    </row>
    <row r="19" spans="1:3">
      <c r="A19" s="250" t="s">
        <v>1466</v>
      </c>
      <c r="B19" s="245"/>
      <c r="C19" s="247" t="s">
        <v>1468</v>
      </c>
    </row>
    <row r="20" spans="1:3" ht="24" customHeight="1">
      <c r="A20" s="275" t="s">
        <v>1465</v>
      </c>
      <c r="B20" s="273"/>
      <c r="C20" s="277" t="s">
        <v>1558</v>
      </c>
    </row>
    <row r="21" spans="1:3">
      <c r="A21" s="276"/>
      <c r="B21" s="274"/>
      <c r="C21" s="278"/>
    </row>
    <row r="22" spans="1:3" ht="21.65" customHeight="1" thickBot="1">
      <c r="A22" s="249" t="s">
        <v>1471</v>
      </c>
      <c r="B22" s="248"/>
      <c r="C22" s="246" t="s">
        <v>1472</v>
      </c>
    </row>
  </sheetData>
  <sheetProtection sheet="1" objects="1" scenarios="1" selectLockedCells="1"/>
  <mergeCells count="5">
    <mergeCell ref="B20:B21"/>
    <mergeCell ref="A20:A21"/>
    <mergeCell ref="C20:C21"/>
    <mergeCell ref="A16:A18"/>
    <mergeCell ref="C16:C18"/>
  </mergeCells>
  <phoneticPr fontId="1"/>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r:uid="{111202FA-2251-484E-8F14-B2C8D26D39E8}">
          <x14:formula1>
            <xm:f>data!$G$2:$G$8</xm:f>
          </x14:formula1>
          <xm:sqref>B16:B18</xm:sqref>
        </x14:dataValidation>
        <x14:dataValidation type="list" allowBlank="1" showInputMessage="1" showErrorMessage="1" xr:uid="{15C830A9-F03D-4524-8A03-09A00144682C}">
          <x14:formula1>
            <xm:f>data!$I$2:$I$9</xm:f>
          </x14:formula1>
          <xm:sqref>B20:B21</xm:sqref>
        </x14:dataValidation>
        <x14:dataValidation type="list" allowBlank="1" showInputMessage="1" showErrorMessage="1" xr:uid="{00000000-0002-0000-0100-000000000000}">
          <x14:formula1>
            <xm:f>学校番号!$B$2:$B$300</xm:f>
          </x14:formula1>
          <xm:sqref>B2</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2"/>
  <sheetViews>
    <sheetView zoomScale="113" zoomScaleNormal="113" workbookViewId="0">
      <selection activeCell="B12" sqref="B12"/>
    </sheetView>
  </sheetViews>
  <sheetFormatPr defaultColWidth="9" defaultRowHeight="13.3"/>
  <cols>
    <col min="9" max="9" width="9" customWidth="1"/>
  </cols>
  <sheetData>
    <row r="1" spans="1:11" ht="13.75" thickBot="1">
      <c r="A1" s="287" t="s">
        <v>1376</v>
      </c>
      <c r="B1" s="287"/>
      <c r="C1" s="287"/>
      <c r="D1" s="287"/>
      <c r="E1" s="287"/>
      <c r="F1" s="287"/>
      <c r="G1" s="287"/>
      <c r="H1" s="287"/>
      <c r="I1" s="287"/>
      <c r="J1" s="287"/>
      <c r="K1" s="287"/>
    </row>
    <row r="2" spans="1:11" ht="13.75" thickBot="1">
      <c r="A2" s="73" t="s">
        <v>1283</v>
      </c>
      <c r="B2" s="288" t="str">
        <f>IF(①代表者情報!B3="","",①代表者情報!B3)</f>
        <v/>
      </c>
      <c r="C2" s="289"/>
      <c r="D2" s="215" t="s">
        <v>1284</v>
      </c>
      <c r="E2" s="290" t="str">
        <f>IF(①代表者情報!B4="","",IFERROR(VLOOKUP(①代表者情報!B2,学校番号!B2:H294,5),""))</f>
        <v/>
      </c>
      <c r="F2" s="291"/>
      <c r="G2" s="292"/>
      <c r="H2" s="73" t="s">
        <v>1285</v>
      </c>
      <c r="I2" s="290" t="str">
        <f>IF(①代表者情報!B5="","",①代表者情報!B5)</f>
        <v/>
      </c>
      <c r="J2" s="291"/>
      <c r="K2" s="292"/>
    </row>
    <row r="3" spans="1:11" ht="13.75" thickBot="1">
      <c r="A3" s="74" t="s">
        <v>1419</v>
      </c>
      <c r="B3" s="303" t="str">
        <f>IF(①代表者情報!B7="","",①代表者情報!B7)</f>
        <v/>
      </c>
      <c r="C3" s="303"/>
      <c r="D3" s="289"/>
      <c r="E3" s="293" t="s">
        <v>1286</v>
      </c>
      <c r="F3" s="294"/>
      <c r="G3" s="295"/>
      <c r="H3" s="290" t="str">
        <f>IF(①代表者情報!B8="","",①代表者情報!B8)</f>
        <v/>
      </c>
      <c r="I3" s="291"/>
      <c r="J3" s="291"/>
      <c r="K3" s="292"/>
    </row>
    <row r="4" spans="1:11" ht="13.75" thickBot="1">
      <c r="A4" s="75" t="s">
        <v>1420</v>
      </c>
      <c r="B4" s="288" t="str">
        <f>IF(COUNTA(①代表者情報!B10:B11)=0,"",IF(①代表者情報!B11="",①代表者情報!B10,①代表者情報!B11))</f>
        <v/>
      </c>
      <c r="C4" s="288"/>
      <c r="D4" s="290" t="str">
        <f>IF(COUNTA(①代表者情報!B12:B13)=0,"",IF(①代表者情報!B13="",①代表者情報!B12,①代表者情報!B13))</f>
        <v/>
      </c>
      <c r="E4" s="291"/>
      <c r="F4" s="291"/>
      <c r="G4" s="291"/>
      <c r="H4" s="292"/>
      <c r="I4" s="76" t="s">
        <v>1421</v>
      </c>
      <c r="J4" s="290" t="str">
        <f>IF(①代表者情報!B14="","",①代表者情報!B14)</f>
        <v/>
      </c>
      <c r="K4" s="292"/>
    </row>
    <row r="5" spans="1:11">
      <c r="A5" s="304" t="s">
        <v>1393</v>
      </c>
      <c r="B5" s="304"/>
      <c r="C5" s="304"/>
      <c r="D5" s="304"/>
      <c r="E5" s="304"/>
      <c r="F5" s="304"/>
      <c r="G5" s="304"/>
      <c r="H5" s="304"/>
      <c r="I5" s="304"/>
      <c r="J5" s="304"/>
      <c r="K5" s="304"/>
    </row>
    <row r="8" spans="1:11" ht="13.75" thickBot="1">
      <c r="A8" s="287" t="s">
        <v>1384</v>
      </c>
      <c r="B8" s="287"/>
      <c r="C8" s="287"/>
      <c r="D8" s="287"/>
      <c r="E8" s="287"/>
      <c r="F8" s="287"/>
      <c r="G8" s="287"/>
      <c r="H8" s="287"/>
      <c r="I8" s="287"/>
      <c r="J8" s="287"/>
      <c r="K8" s="287"/>
    </row>
    <row r="9" spans="1:11">
      <c r="B9" s="296" t="s">
        <v>1377</v>
      </c>
      <c r="C9" s="297"/>
      <c r="D9" s="297"/>
      <c r="E9" s="297"/>
      <c r="F9" s="297"/>
      <c r="G9" s="297"/>
      <c r="H9" s="298"/>
      <c r="I9" s="299" t="s">
        <v>1378</v>
      </c>
      <c r="J9" s="300"/>
      <c r="K9" s="301" t="s">
        <v>33</v>
      </c>
    </row>
    <row r="10" spans="1:11" ht="25.5" customHeight="1" thickBot="1">
      <c r="B10" s="77" t="s">
        <v>7</v>
      </c>
      <c r="C10" s="78" t="s">
        <v>17</v>
      </c>
      <c r="D10" s="78" t="s">
        <v>47</v>
      </c>
      <c r="E10" s="78" t="s">
        <v>48</v>
      </c>
      <c r="F10" s="78" t="s">
        <v>18</v>
      </c>
      <c r="G10" s="79" t="s">
        <v>1289</v>
      </c>
      <c r="H10" s="80" t="s">
        <v>1290</v>
      </c>
      <c r="I10" s="305" t="s">
        <v>1452</v>
      </c>
      <c r="J10" s="306"/>
      <c r="K10" s="302"/>
    </row>
    <row r="11" spans="1:11" ht="13.75" thickBot="1">
      <c r="A11" s="81" t="s">
        <v>1288</v>
      </c>
      <c r="B11" s="82">
        <v>2</v>
      </c>
      <c r="C11" s="83">
        <v>3</v>
      </c>
      <c r="D11" s="83">
        <v>0</v>
      </c>
      <c r="E11" s="83">
        <v>0</v>
      </c>
      <c r="F11" s="83">
        <v>1</v>
      </c>
      <c r="G11" s="83">
        <v>1</v>
      </c>
      <c r="H11" s="84">
        <v>2</v>
      </c>
      <c r="I11" s="283">
        <v>11</v>
      </c>
      <c r="J11" s="284"/>
      <c r="K11" s="85">
        <v>2</v>
      </c>
    </row>
    <row r="12" spans="1:11" ht="27.45" customHeight="1" thickBot="1">
      <c r="A12" s="86" t="s">
        <v>1287</v>
      </c>
      <c r="B12" s="4"/>
      <c r="C12" s="5"/>
      <c r="D12" s="5"/>
      <c r="E12" s="5"/>
      <c r="F12" s="5"/>
      <c r="G12" s="5"/>
      <c r="H12" s="7"/>
      <c r="I12" s="285"/>
      <c r="J12" s="286"/>
      <c r="K12" s="6"/>
    </row>
  </sheetData>
  <sheetProtection sheet="1" objects="1" scenarios="1" selectLockedCells="1"/>
  <mergeCells count="18">
    <mergeCell ref="A5:K5"/>
    <mergeCell ref="I10:J10"/>
    <mergeCell ref="I11:J11"/>
    <mergeCell ref="I12:J12"/>
    <mergeCell ref="A1:K1"/>
    <mergeCell ref="B2:C2"/>
    <mergeCell ref="E2:G2"/>
    <mergeCell ref="E3:G3"/>
    <mergeCell ref="B9:H9"/>
    <mergeCell ref="I2:K2"/>
    <mergeCell ref="I9:J9"/>
    <mergeCell ref="K9:K10"/>
    <mergeCell ref="B3:D3"/>
    <mergeCell ref="H3:K3"/>
    <mergeCell ref="B4:C4"/>
    <mergeCell ref="A8:K8"/>
    <mergeCell ref="D4:H4"/>
    <mergeCell ref="J4:K4"/>
  </mergeCells>
  <phoneticPr fontId="1"/>
  <dataValidations count="1">
    <dataValidation imeMode="off" allowBlank="1" showInputMessage="1" showErrorMessage="1" sqref="B12:I12 K12" xr:uid="{00000000-0002-0000-0200-000000000000}"/>
  </dataValidations>
  <pageMargins left="0.7" right="0.7" top="0.75" bottom="0.75" header="0.3" footer="0.3"/>
  <pageSetup paperSize="9"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U52"/>
  <sheetViews>
    <sheetView zoomScale="102" zoomScaleNormal="102" workbookViewId="0">
      <selection activeCell="F15" sqref="F15"/>
    </sheetView>
  </sheetViews>
  <sheetFormatPr defaultColWidth="9" defaultRowHeight="13.3"/>
  <cols>
    <col min="1" max="1" width="15.4609375" style="87" customWidth="1"/>
    <col min="2" max="2" width="24.23046875" style="87" customWidth="1"/>
    <col min="3" max="3" width="4.765625" style="87" bestFit="1" customWidth="1"/>
    <col min="4" max="4" width="28.4609375" style="87" hidden="1" customWidth="1"/>
    <col min="5" max="5" width="10" style="87" hidden="1" customWidth="1"/>
    <col min="6" max="6" width="19.3828125" style="87" customWidth="1"/>
    <col min="7" max="7" width="25" style="87" customWidth="1"/>
    <col min="8" max="8" width="5.765625" style="87" customWidth="1"/>
    <col min="9" max="9" width="6" style="87" customWidth="1"/>
    <col min="10" max="14" width="7.61328125" style="87" customWidth="1"/>
    <col min="15" max="15" width="6.3828125" style="87" customWidth="1"/>
    <col min="16" max="16384" width="9" style="87"/>
  </cols>
  <sheetData>
    <row r="1" spans="1:21" ht="37.5" customHeight="1" thickBot="1">
      <c r="A1" s="324" t="s">
        <v>1387</v>
      </c>
      <c r="B1" s="324"/>
      <c r="C1" s="321" t="s">
        <v>1463</v>
      </c>
      <c r="D1" s="322"/>
      <c r="E1" s="322"/>
      <c r="F1" s="322"/>
      <c r="G1" s="322"/>
      <c r="H1" s="322"/>
      <c r="I1" s="322"/>
      <c r="J1" s="322"/>
      <c r="K1" s="322"/>
      <c r="L1" s="322"/>
      <c r="M1" s="322"/>
      <c r="N1" s="323"/>
    </row>
    <row r="2" spans="1:21" ht="14.6" thickBot="1">
      <c r="A2" s="88" t="s">
        <v>1298</v>
      </c>
      <c r="B2" s="88"/>
      <c r="C2" s="88"/>
      <c r="U2" s="87">
        <v>3</v>
      </c>
    </row>
    <row r="3" spans="1:21" ht="21" customHeight="1" thickBot="1">
      <c r="C3" s="325" t="s">
        <v>1301</v>
      </c>
      <c r="D3" s="89" t="s">
        <v>1299</v>
      </c>
      <c r="E3" s="89" t="s">
        <v>1300</v>
      </c>
      <c r="F3" s="235" t="s">
        <v>1303</v>
      </c>
      <c r="G3" s="235" t="s">
        <v>1304</v>
      </c>
      <c r="H3" s="90" t="s">
        <v>32</v>
      </c>
    </row>
    <row r="4" spans="1:21" ht="21" customHeight="1" thickBot="1">
      <c r="A4" s="318" t="s">
        <v>1379</v>
      </c>
      <c r="B4" s="319"/>
      <c r="C4" s="326"/>
      <c r="D4" s="91" t="str">
        <f>IF($B$5="","",$B$5)</f>
        <v/>
      </c>
      <c r="E4" s="91" t="str">
        <f>IF($B$6="","",$B$6)</f>
        <v/>
      </c>
      <c r="F4" s="92" t="s">
        <v>1496</v>
      </c>
      <c r="G4" s="92" t="s">
        <v>1498</v>
      </c>
      <c r="H4" s="93" t="s">
        <v>26</v>
      </c>
    </row>
    <row r="5" spans="1:21" ht="21" customHeight="1">
      <c r="A5" s="94" t="s">
        <v>1306</v>
      </c>
      <c r="B5" s="238" t="str">
        <f>IF(①代表者情報!B4="","",①代表者情報!B4)</f>
        <v/>
      </c>
      <c r="C5" s="96">
        <v>1</v>
      </c>
      <c r="D5" s="97" t="str">
        <f t="shared" ref="D5:D9" si="0">IF($B$5="","",$B$5)</f>
        <v/>
      </c>
      <c r="E5" s="97" t="str">
        <f t="shared" ref="E5:E9" si="1">IF($B$6="","",$B$6)</f>
        <v/>
      </c>
      <c r="F5" s="240" t="str">
        <f>IF(①代表者情報!B7="","",①代表者情報!B7)</f>
        <v/>
      </c>
      <c r="G5" s="22"/>
      <c r="H5" s="37"/>
      <c r="I5" s="98" t="s">
        <v>1302</v>
      </c>
    </row>
    <row r="6" spans="1:21" ht="21" customHeight="1">
      <c r="A6" s="99" t="s">
        <v>1</v>
      </c>
      <c r="B6" s="239" t="str">
        <f>IF(①代表者情報!B5="","",①代表者情報!B5)</f>
        <v/>
      </c>
      <c r="C6" s="96">
        <v>2</v>
      </c>
      <c r="D6" s="97" t="str">
        <f t="shared" si="0"/>
        <v/>
      </c>
      <c r="E6" s="97" t="str">
        <f t="shared" si="1"/>
        <v/>
      </c>
      <c r="F6" s="22"/>
      <c r="G6" s="22"/>
      <c r="H6" s="37"/>
      <c r="I6" s="98" t="s">
        <v>1292</v>
      </c>
    </row>
    <row r="7" spans="1:21" ht="21" customHeight="1">
      <c r="A7" s="99" t="s">
        <v>1291</v>
      </c>
      <c r="B7" s="239" t="str">
        <f>IF(②発表件数・参加生徒数入力!K12="","",②発表件数・参加生徒数入力!K12)</f>
        <v/>
      </c>
      <c r="C7" s="96">
        <v>3</v>
      </c>
      <c r="D7" s="97" t="str">
        <f t="shared" si="0"/>
        <v/>
      </c>
      <c r="E7" s="97" t="str">
        <f t="shared" si="1"/>
        <v/>
      </c>
      <c r="F7" s="22"/>
      <c r="G7" s="22"/>
      <c r="H7" s="37"/>
    </row>
    <row r="8" spans="1:21" ht="21" customHeight="1">
      <c r="A8" s="99" t="s">
        <v>1295</v>
      </c>
      <c r="B8" s="126">
        <f>IF(F5="",0,COUNTA(F5:F9))</f>
        <v>0</v>
      </c>
      <c r="C8" s="96">
        <v>4</v>
      </c>
      <c r="D8" s="97" t="str">
        <f t="shared" si="0"/>
        <v/>
      </c>
      <c r="E8" s="97" t="str">
        <f t="shared" si="1"/>
        <v/>
      </c>
      <c r="F8" s="22"/>
      <c r="G8" s="22"/>
      <c r="H8" s="37"/>
    </row>
    <row r="9" spans="1:21" ht="21" customHeight="1" thickBot="1">
      <c r="A9" s="102" t="s">
        <v>1296</v>
      </c>
      <c r="B9" s="130" t="str">
        <f>IF(B7="","",IF(B7&gt;B8,"あと"&amp;B7-B8&amp;"人入力してください",IF(B7&lt;B8,B8-B7&amp;"人多く入力しています","OK")))</f>
        <v/>
      </c>
      <c r="C9" s="241">
        <v>5</v>
      </c>
      <c r="D9" s="242" t="str">
        <f t="shared" si="0"/>
        <v/>
      </c>
      <c r="E9" s="242" t="str">
        <f t="shared" si="1"/>
        <v/>
      </c>
      <c r="F9" s="243"/>
      <c r="G9" s="243"/>
      <c r="H9" s="244"/>
    </row>
    <row r="10" spans="1:21" ht="21" customHeight="1" thickBot="1">
      <c r="D10" s="104"/>
      <c r="E10" s="104"/>
      <c r="F10" s="105"/>
      <c r="G10" s="105"/>
      <c r="H10" s="105"/>
      <c r="J10" s="105"/>
      <c r="K10" s="105"/>
      <c r="L10" s="105"/>
      <c r="M10" s="105"/>
      <c r="N10" s="105"/>
    </row>
    <row r="11" spans="1:21" ht="21" customHeight="1">
      <c r="C11" s="296" t="s">
        <v>1301</v>
      </c>
      <c r="D11" s="106"/>
      <c r="E11" s="107"/>
      <c r="F11" s="327" t="s">
        <v>1394</v>
      </c>
      <c r="G11" s="328" t="s">
        <v>1395</v>
      </c>
      <c r="H11" s="314" t="s">
        <v>32</v>
      </c>
      <c r="I11" s="314" t="s">
        <v>30</v>
      </c>
      <c r="J11" s="296" t="s">
        <v>428</v>
      </c>
      <c r="K11" s="297"/>
      <c r="L11" s="297"/>
      <c r="M11" s="297"/>
      <c r="N11" s="331"/>
    </row>
    <row r="12" spans="1:21" ht="21" customHeight="1">
      <c r="A12" s="88" t="s">
        <v>1297</v>
      </c>
      <c r="B12" s="88"/>
      <c r="C12" s="316"/>
      <c r="D12" s="108"/>
      <c r="E12" s="109"/>
      <c r="F12" s="316"/>
      <c r="G12" s="329"/>
      <c r="H12" s="315"/>
      <c r="I12" s="315"/>
      <c r="J12" s="316" t="s">
        <v>1447</v>
      </c>
      <c r="K12" s="330"/>
      <c r="L12" s="330"/>
      <c r="M12" s="330"/>
      <c r="N12" s="329"/>
    </row>
    <row r="13" spans="1:21" ht="21" customHeight="1" thickBot="1">
      <c r="C13" s="316"/>
      <c r="D13" s="110"/>
      <c r="E13" s="111"/>
      <c r="F13" s="316"/>
      <c r="G13" s="329"/>
      <c r="H13" s="315"/>
      <c r="I13" s="315"/>
      <c r="J13" s="236" t="s">
        <v>429</v>
      </c>
      <c r="K13" s="112" t="s">
        <v>430</v>
      </c>
      <c r="L13" s="112" t="s">
        <v>47</v>
      </c>
      <c r="M13" s="112" t="s">
        <v>48</v>
      </c>
      <c r="N13" s="113" t="s">
        <v>431</v>
      </c>
    </row>
    <row r="14" spans="1:21" ht="21" customHeight="1" thickBot="1">
      <c r="A14" s="318" t="s">
        <v>1379</v>
      </c>
      <c r="B14" s="320"/>
      <c r="C14" s="317"/>
      <c r="D14" s="114"/>
      <c r="E14" s="115"/>
      <c r="F14" s="116" t="s">
        <v>1497</v>
      </c>
      <c r="G14" s="93" t="s">
        <v>1499</v>
      </c>
      <c r="H14" s="117" t="s">
        <v>27</v>
      </c>
      <c r="I14" s="117">
        <v>2</v>
      </c>
      <c r="J14" s="237"/>
      <c r="K14" s="114" t="s">
        <v>1459</v>
      </c>
      <c r="L14" s="114"/>
      <c r="M14" s="114"/>
      <c r="N14" s="118"/>
    </row>
    <row r="15" spans="1:21" ht="21" customHeight="1">
      <c r="A15" s="119" t="s">
        <v>1306</v>
      </c>
      <c r="B15" s="95" t="str">
        <f>IF(①代表者情報!B4="","",①代表者情報!B4)</f>
        <v/>
      </c>
      <c r="C15" s="120">
        <v>1</v>
      </c>
      <c r="D15" s="121" t="str">
        <f>IF($B$5="","",$B$5)</f>
        <v/>
      </c>
      <c r="E15" s="122" t="str">
        <f>IF($B$6="","",$B$6)</f>
        <v/>
      </c>
      <c r="F15" s="31"/>
      <c r="G15" s="32"/>
      <c r="H15" s="21"/>
      <c r="I15" s="21"/>
      <c r="J15" s="31"/>
      <c r="K15" s="33"/>
      <c r="L15" s="33"/>
      <c r="M15" s="33"/>
      <c r="N15" s="32"/>
      <c r="O15" s="123" t="str">
        <f>IF($B$17="","",IF(OR(AND($C15&gt;$B$17,COUNTA($F15:$N15)=0),AND($C15&lt;=$B$17,COUNTA($F15:$I15)=4,COUNTA($J15:$N15)=1)),"","NG"))</f>
        <v/>
      </c>
    </row>
    <row r="16" spans="1:21" ht="21" customHeight="1">
      <c r="A16" s="99" t="s">
        <v>1</v>
      </c>
      <c r="B16" s="100" t="str">
        <f>IF(①代表者情報!B5="","",①代表者情報!B5)</f>
        <v/>
      </c>
      <c r="C16" s="124">
        <v>2</v>
      </c>
      <c r="D16" s="125" t="str">
        <f t="shared" ref="D16:D44" si="2">IF($B$5="","",$B$5)</f>
        <v/>
      </c>
      <c r="E16" s="126" t="str">
        <f t="shared" ref="E16:E44" si="3">IF($B$6="","",$B$6)</f>
        <v/>
      </c>
      <c r="F16" s="23"/>
      <c r="G16" s="24"/>
      <c r="H16" s="25"/>
      <c r="I16" s="25"/>
      <c r="J16" s="23"/>
      <c r="K16" s="26"/>
      <c r="L16" s="26"/>
      <c r="M16" s="26"/>
      <c r="N16" s="24"/>
      <c r="O16" s="123" t="str">
        <f t="shared" ref="O16:O44" si="4">IF($B$17="","",IF(OR(AND($C16&gt;$B$17,COUNTA($F16:$N16)=0),AND($C16&lt;=$B$17,COUNTA($F16:$I16)=4,COUNTA($J16:$N16)=1)),"","NG"))</f>
        <v/>
      </c>
    </row>
    <row r="17" spans="1:15" ht="21" customHeight="1">
      <c r="A17" s="127" t="s">
        <v>1294</v>
      </c>
      <c r="B17" s="128" t="str">
        <f>IF(②発表件数・参加生徒数入力!I12="","",②発表件数・参加生徒数入力!I12)</f>
        <v/>
      </c>
      <c r="C17" s="124">
        <v>3</v>
      </c>
      <c r="D17" s="125" t="str">
        <f t="shared" si="2"/>
        <v/>
      </c>
      <c r="E17" s="126" t="str">
        <f t="shared" si="3"/>
        <v/>
      </c>
      <c r="F17" s="23"/>
      <c r="G17" s="24"/>
      <c r="H17" s="25"/>
      <c r="I17" s="25"/>
      <c r="J17" s="23"/>
      <c r="K17" s="26"/>
      <c r="L17" s="26"/>
      <c r="M17" s="26"/>
      <c r="N17" s="24"/>
      <c r="O17" s="123" t="str">
        <f t="shared" si="4"/>
        <v/>
      </c>
    </row>
    <row r="18" spans="1:15" ht="21" customHeight="1">
      <c r="A18" s="99" t="s">
        <v>1295</v>
      </c>
      <c r="B18" s="101">
        <f>COUNTA(F15:F44)</f>
        <v>0</v>
      </c>
      <c r="C18" s="124">
        <v>4</v>
      </c>
      <c r="D18" s="125" t="str">
        <f t="shared" si="2"/>
        <v/>
      </c>
      <c r="E18" s="126" t="str">
        <f t="shared" si="3"/>
        <v/>
      </c>
      <c r="F18" s="23"/>
      <c r="G18" s="24"/>
      <c r="H18" s="25"/>
      <c r="I18" s="25"/>
      <c r="J18" s="23"/>
      <c r="K18" s="26"/>
      <c r="L18" s="26"/>
      <c r="M18" s="26"/>
      <c r="N18" s="24"/>
      <c r="O18" s="123" t="str">
        <f t="shared" si="4"/>
        <v/>
      </c>
    </row>
    <row r="19" spans="1:15" ht="21" customHeight="1" thickBot="1">
      <c r="A19" s="102" t="s">
        <v>1296</v>
      </c>
      <c r="B19" s="103" t="str">
        <f>IF(B17="","",IF(B17&gt;B18,"あと"&amp;B17-B18&amp;"人入力してください",IF(B17&lt;B18,B18-B17&amp;"人多く入力しています","OK")))</f>
        <v/>
      </c>
      <c r="C19" s="129">
        <v>5</v>
      </c>
      <c r="D19" s="91" t="str">
        <f t="shared" si="2"/>
        <v/>
      </c>
      <c r="E19" s="130" t="str">
        <f t="shared" si="3"/>
        <v/>
      </c>
      <c r="F19" s="27"/>
      <c r="G19" s="28"/>
      <c r="H19" s="29"/>
      <c r="I19" s="29"/>
      <c r="J19" s="27"/>
      <c r="K19" s="30"/>
      <c r="L19" s="30"/>
      <c r="M19" s="30"/>
      <c r="N19" s="28"/>
      <c r="O19" s="123" t="str">
        <f t="shared" si="4"/>
        <v/>
      </c>
    </row>
    <row r="20" spans="1:15" ht="21" customHeight="1">
      <c r="A20" s="308" t="s">
        <v>1396</v>
      </c>
      <c r="B20" s="309"/>
      <c r="C20" s="131">
        <v>6</v>
      </c>
      <c r="D20" s="97" t="str">
        <f t="shared" si="2"/>
        <v/>
      </c>
      <c r="E20" s="132" t="str">
        <f t="shared" si="3"/>
        <v/>
      </c>
      <c r="F20" s="31"/>
      <c r="G20" s="32"/>
      <c r="H20" s="21"/>
      <c r="I20" s="21"/>
      <c r="J20" s="31"/>
      <c r="K20" s="33"/>
      <c r="L20" s="33"/>
      <c r="M20" s="33"/>
      <c r="N20" s="32"/>
      <c r="O20" s="123" t="str">
        <f t="shared" si="4"/>
        <v/>
      </c>
    </row>
    <row r="21" spans="1:15" ht="21" customHeight="1">
      <c r="A21" s="310"/>
      <c r="B21" s="311"/>
      <c r="C21" s="131">
        <v>7</v>
      </c>
      <c r="D21" s="125" t="str">
        <f t="shared" si="2"/>
        <v/>
      </c>
      <c r="E21" s="126" t="str">
        <f t="shared" si="3"/>
        <v/>
      </c>
      <c r="F21" s="23"/>
      <c r="G21" s="24"/>
      <c r="H21" s="25"/>
      <c r="I21" s="25"/>
      <c r="J21" s="23"/>
      <c r="K21" s="26"/>
      <c r="L21" s="26"/>
      <c r="M21" s="26"/>
      <c r="N21" s="24"/>
      <c r="O21" s="123" t="str">
        <f t="shared" si="4"/>
        <v/>
      </c>
    </row>
    <row r="22" spans="1:15" ht="21" customHeight="1">
      <c r="A22" s="310"/>
      <c r="B22" s="311"/>
      <c r="C22" s="131">
        <v>8</v>
      </c>
      <c r="D22" s="125" t="str">
        <f t="shared" si="2"/>
        <v/>
      </c>
      <c r="E22" s="126" t="str">
        <f t="shared" si="3"/>
        <v/>
      </c>
      <c r="F22" s="23"/>
      <c r="G22" s="24"/>
      <c r="H22" s="25"/>
      <c r="I22" s="25"/>
      <c r="J22" s="23"/>
      <c r="K22" s="26"/>
      <c r="L22" s="26"/>
      <c r="M22" s="26"/>
      <c r="N22" s="24"/>
      <c r="O22" s="123" t="str">
        <f t="shared" si="4"/>
        <v/>
      </c>
    </row>
    <row r="23" spans="1:15" ht="21" customHeight="1">
      <c r="A23" s="312" t="s">
        <v>1397</v>
      </c>
      <c r="B23" s="313"/>
      <c r="C23" s="131">
        <v>9</v>
      </c>
      <c r="D23" s="125" t="str">
        <f t="shared" si="2"/>
        <v/>
      </c>
      <c r="E23" s="126" t="str">
        <f t="shared" si="3"/>
        <v/>
      </c>
      <c r="F23" s="23"/>
      <c r="G23" s="24"/>
      <c r="H23" s="25"/>
      <c r="I23" s="25"/>
      <c r="J23" s="23"/>
      <c r="K23" s="26"/>
      <c r="L23" s="26"/>
      <c r="M23" s="26"/>
      <c r="N23" s="24"/>
      <c r="O23" s="123" t="str">
        <f t="shared" si="4"/>
        <v/>
      </c>
    </row>
    <row r="24" spans="1:15" ht="21" customHeight="1" thickBot="1">
      <c r="A24" s="312"/>
      <c r="B24" s="313"/>
      <c r="C24" s="133">
        <v>10</v>
      </c>
      <c r="D24" s="91" t="str">
        <f t="shared" si="2"/>
        <v/>
      </c>
      <c r="E24" s="130" t="str">
        <f t="shared" si="3"/>
        <v/>
      </c>
      <c r="F24" s="27"/>
      <c r="G24" s="28"/>
      <c r="H24" s="29"/>
      <c r="I24" s="29"/>
      <c r="J24" s="27"/>
      <c r="K24" s="30"/>
      <c r="L24" s="30"/>
      <c r="M24" s="30"/>
      <c r="N24" s="28"/>
      <c r="O24" s="123" t="str">
        <f t="shared" si="4"/>
        <v/>
      </c>
    </row>
    <row r="25" spans="1:15" ht="21" customHeight="1">
      <c r="C25" s="120">
        <v>11</v>
      </c>
      <c r="D25" s="121" t="str">
        <f t="shared" si="2"/>
        <v/>
      </c>
      <c r="E25" s="122" t="str">
        <f t="shared" si="3"/>
        <v/>
      </c>
      <c r="F25" s="31"/>
      <c r="G25" s="32"/>
      <c r="H25" s="21"/>
      <c r="I25" s="21"/>
      <c r="J25" s="31"/>
      <c r="K25" s="33"/>
      <c r="L25" s="33"/>
      <c r="M25" s="33"/>
      <c r="N25" s="32"/>
      <c r="O25" s="123" t="str">
        <f t="shared" si="4"/>
        <v/>
      </c>
    </row>
    <row r="26" spans="1:15" ht="21" customHeight="1">
      <c r="C26" s="131">
        <v>12</v>
      </c>
      <c r="D26" s="125" t="str">
        <f t="shared" si="2"/>
        <v/>
      </c>
      <c r="E26" s="126" t="str">
        <f t="shared" si="3"/>
        <v/>
      </c>
      <c r="F26" s="23"/>
      <c r="G26" s="24"/>
      <c r="H26" s="25"/>
      <c r="I26" s="25"/>
      <c r="J26" s="23"/>
      <c r="K26" s="26"/>
      <c r="L26" s="26"/>
      <c r="M26" s="26"/>
      <c r="N26" s="24"/>
      <c r="O26" s="123" t="str">
        <f t="shared" si="4"/>
        <v/>
      </c>
    </row>
    <row r="27" spans="1:15" ht="21" customHeight="1">
      <c r="C27" s="131">
        <v>13</v>
      </c>
      <c r="D27" s="125" t="str">
        <f t="shared" si="2"/>
        <v/>
      </c>
      <c r="E27" s="126" t="str">
        <f t="shared" si="3"/>
        <v/>
      </c>
      <c r="F27" s="23"/>
      <c r="G27" s="24"/>
      <c r="H27" s="25"/>
      <c r="I27" s="25"/>
      <c r="J27" s="23"/>
      <c r="K27" s="26"/>
      <c r="L27" s="26"/>
      <c r="M27" s="26"/>
      <c r="N27" s="24"/>
      <c r="O27" s="123" t="str">
        <f t="shared" si="4"/>
        <v/>
      </c>
    </row>
    <row r="28" spans="1:15" ht="21" customHeight="1">
      <c r="C28" s="131">
        <v>14</v>
      </c>
      <c r="D28" s="125" t="str">
        <f t="shared" si="2"/>
        <v/>
      </c>
      <c r="E28" s="126" t="str">
        <f t="shared" si="3"/>
        <v/>
      </c>
      <c r="F28" s="23"/>
      <c r="G28" s="24"/>
      <c r="H28" s="25"/>
      <c r="I28" s="25"/>
      <c r="J28" s="23"/>
      <c r="K28" s="26"/>
      <c r="L28" s="26"/>
      <c r="M28" s="26"/>
      <c r="N28" s="24"/>
      <c r="O28" s="123" t="str">
        <f t="shared" si="4"/>
        <v/>
      </c>
    </row>
    <row r="29" spans="1:15" ht="21" customHeight="1" thickBot="1">
      <c r="C29" s="133">
        <v>15</v>
      </c>
      <c r="D29" s="91" t="str">
        <f t="shared" si="2"/>
        <v/>
      </c>
      <c r="E29" s="130" t="str">
        <f t="shared" si="3"/>
        <v/>
      </c>
      <c r="F29" s="27"/>
      <c r="G29" s="28"/>
      <c r="H29" s="29"/>
      <c r="I29" s="29"/>
      <c r="J29" s="27"/>
      <c r="K29" s="30"/>
      <c r="L29" s="30"/>
      <c r="M29" s="30"/>
      <c r="N29" s="28"/>
      <c r="O29" s="123" t="str">
        <f t="shared" si="4"/>
        <v/>
      </c>
    </row>
    <row r="30" spans="1:15" ht="21" customHeight="1">
      <c r="C30" s="120">
        <v>16</v>
      </c>
      <c r="D30" s="121" t="str">
        <f t="shared" si="2"/>
        <v/>
      </c>
      <c r="E30" s="122" t="str">
        <f t="shared" si="3"/>
        <v/>
      </c>
      <c r="F30" s="31"/>
      <c r="G30" s="32"/>
      <c r="H30" s="21"/>
      <c r="I30" s="21"/>
      <c r="J30" s="31"/>
      <c r="K30" s="33"/>
      <c r="L30" s="33"/>
      <c r="M30" s="33"/>
      <c r="N30" s="32"/>
      <c r="O30" s="123" t="str">
        <f t="shared" si="4"/>
        <v/>
      </c>
    </row>
    <row r="31" spans="1:15" ht="21" customHeight="1">
      <c r="C31" s="131">
        <v>17</v>
      </c>
      <c r="D31" s="125" t="str">
        <f t="shared" si="2"/>
        <v/>
      </c>
      <c r="E31" s="126" t="str">
        <f t="shared" si="3"/>
        <v/>
      </c>
      <c r="F31" s="23"/>
      <c r="G31" s="24"/>
      <c r="H31" s="25"/>
      <c r="I31" s="25"/>
      <c r="J31" s="23"/>
      <c r="K31" s="26"/>
      <c r="L31" s="26"/>
      <c r="M31" s="26"/>
      <c r="N31" s="24"/>
      <c r="O31" s="123" t="str">
        <f t="shared" si="4"/>
        <v/>
      </c>
    </row>
    <row r="32" spans="1:15" ht="21" customHeight="1">
      <c r="C32" s="131">
        <v>18</v>
      </c>
      <c r="D32" s="125" t="str">
        <f t="shared" si="2"/>
        <v/>
      </c>
      <c r="E32" s="126" t="str">
        <f t="shared" si="3"/>
        <v/>
      </c>
      <c r="F32" s="23"/>
      <c r="G32" s="24"/>
      <c r="H32" s="25"/>
      <c r="I32" s="25"/>
      <c r="J32" s="23"/>
      <c r="K32" s="26"/>
      <c r="L32" s="26"/>
      <c r="M32" s="26"/>
      <c r="N32" s="24"/>
      <c r="O32" s="123" t="str">
        <f t="shared" si="4"/>
        <v/>
      </c>
    </row>
    <row r="33" spans="3:15" ht="21" customHeight="1">
      <c r="C33" s="131">
        <v>19</v>
      </c>
      <c r="D33" s="125" t="str">
        <f t="shared" si="2"/>
        <v/>
      </c>
      <c r="E33" s="126" t="str">
        <f t="shared" si="3"/>
        <v/>
      </c>
      <c r="F33" s="23"/>
      <c r="G33" s="24"/>
      <c r="H33" s="25"/>
      <c r="I33" s="25"/>
      <c r="J33" s="23"/>
      <c r="K33" s="26"/>
      <c r="L33" s="26"/>
      <c r="M33" s="26"/>
      <c r="N33" s="24"/>
      <c r="O33" s="123" t="str">
        <f t="shared" si="4"/>
        <v/>
      </c>
    </row>
    <row r="34" spans="3:15" ht="21" customHeight="1" thickBot="1">
      <c r="C34" s="133">
        <v>20</v>
      </c>
      <c r="D34" s="91" t="str">
        <f t="shared" si="2"/>
        <v/>
      </c>
      <c r="E34" s="130" t="str">
        <f t="shared" si="3"/>
        <v/>
      </c>
      <c r="F34" s="27"/>
      <c r="G34" s="28"/>
      <c r="H34" s="29"/>
      <c r="I34" s="29"/>
      <c r="J34" s="27"/>
      <c r="K34" s="30"/>
      <c r="L34" s="30"/>
      <c r="M34" s="30"/>
      <c r="N34" s="28"/>
      <c r="O34" s="123" t="str">
        <f t="shared" si="4"/>
        <v/>
      </c>
    </row>
    <row r="35" spans="3:15" ht="21" customHeight="1">
      <c r="C35" s="120">
        <v>21</v>
      </c>
      <c r="D35" s="121" t="str">
        <f t="shared" si="2"/>
        <v/>
      </c>
      <c r="E35" s="122" t="str">
        <f t="shared" si="3"/>
        <v/>
      </c>
      <c r="F35" s="31"/>
      <c r="G35" s="32"/>
      <c r="H35" s="21"/>
      <c r="I35" s="21"/>
      <c r="J35" s="31"/>
      <c r="K35" s="33"/>
      <c r="L35" s="33"/>
      <c r="M35" s="33"/>
      <c r="N35" s="32"/>
      <c r="O35" s="123" t="str">
        <f t="shared" si="4"/>
        <v/>
      </c>
    </row>
    <row r="36" spans="3:15" ht="21" customHeight="1">
      <c r="C36" s="131">
        <v>22</v>
      </c>
      <c r="D36" s="125" t="str">
        <f t="shared" si="2"/>
        <v/>
      </c>
      <c r="E36" s="126" t="str">
        <f t="shared" si="3"/>
        <v/>
      </c>
      <c r="F36" s="23"/>
      <c r="G36" s="24"/>
      <c r="H36" s="25"/>
      <c r="I36" s="25"/>
      <c r="J36" s="23"/>
      <c r="K36" s="26"/>
      <c r="L36" s="26"/>
      <c r="M36" s="26"/>
      <c r="N36" s="24"/>
      <c r="O36" s="123" t="str">
        <f t="shared" si="4"/>
        <v/>
      </c>
    </row>
    <row r="37" spans="3:15" ht="21" customHeight="1">
      <c r="C37" s="131">
        <v>23</v>
      </c>
      <c r="D37" s="125" t="str">
        <f t="shared" si="2"/>
        <v/>
      </c>
      <c r="E37" s="126" t="str">
        <f t="shared" si="3"/>
        <v/>
      </c>
      <c r="F37" s="23"/>
      <c r="G37" s="24"/>
      <c r="H37" s="25"/>
      <c r="I37" s="25"/>
      <c r="J37" s="23"/>
      <c r="K37" s="26"/>
      <c r="L37" s="26"/>
      <c r="M37" s="26"/>
      <c r="N37" s="24"/>
      <c r="O37" s="123" t="str">
        <f t="shared" si="4"/>
        <v/>
      </c>
    </row>
    <row r="38" spans="3:15" ht="21" customHeight="1">
      <c r="C38" s="131">
        <v>24</v>
      </c>
      <c r="D38" s="125" t="str">
        <f t="shared" si="2"/>
        <v/>
      </c>
      <c r="E38" s="126" t="str">
        <f t="shared" si="3"/>
        <v/>
      </c>
      <c r="F38" s="23"/>
      <c r="G38" s="24"/>
      <c r="H38" s="25"/>
      <c r="I38" s="25"/>
      <c r="J38" s="23"/>
      <c r="K38" s="26"/>
      <c r="L38" s="26"/>
      <c r="M38" s="26"/>
      <c r="N38" s="24"/>
      <c r="O38" s="123" t="str">
        <f t="shared" si="4"/>
        <v/>
      </c>
    </row>
    <row r="39" spans="3:15" ht="21" customHeight="1" thickBot="1">
      <c r="C39" s="133">
        <v>25</v>
      </c>
      <c r="D39" s="91" t="str">
        <f t="shared" si="2"/>
        <v/>
      </c>
      <c r="E39" s="130" t="str">
        <f t="shared" si="3"/>
        <v/>
      </c>
      <c r="F39" s="27"/>
      <c r="G39" s="28"/>
      <c r="H39" s="29"/>
      <c r="I39" s="29"/>
      <c r="J39" s="27"/>
      <c r="K39" s="30"/>
      <c r="L39" s="30"/>
      <c r="M39" s="30"/>
      <c r="N39" s="28"/>
      <c r="O39" s="123" t="str">
        <f t="shared" si="4"/>
        <v/>
      </c>
    </row>
    <row r="40" spans="3:15" ht="21" customHeight="1">
      <c r="C40" s="120">
        <v>26</v>
      </c>
      <c r="D40" s="121" t="str">
        <f t="shared" si="2"/>
        <v/>
      </c>
      <c r="E40" s="122" t="str">
        <f t="shared" si="3"/>
        <v/>
      </c>
      <c r="F40" s="31"/>
      <c r="G40" s="32"/>
      <c r="H40" s="21"/>
      <c r="I40" s="21"/>
      <c r="J40" s="31"/>
      <c r="K40" s="33"/>
      <c r="L40" s="33"/>
      <c r="M40" s="33"/>
      <c r="N40" s="32"/>
      <c r="O40" s="123" t="str">
        <f t="shared" si="4"/>
        <v/>
      </c>
    </row>
    <row r="41" spans="3:15" ht="21" customHeight="1">
      <c r="C41" s="131">
        <v>27</v>
      </c>
      <c r="D41" s="125" t="str">
        <f t="shared" si="2"/>
        <v/>
      </c>
      <c r="E41" s="126" t="str">
        <f t="shared" si="3"/>
        <v/>
      </c>
      <c r="F41" s="23"/>
      <c r="G41" s="24"/>
      <c r="H41" s="25"/>
      <c r="I41" s="25"/>
      <c r="J41" s="23"/>
      <c r="K41" s="26"/>
      <c r="L41" s="26"/>
      <c r="M41" s="26"/>
      <c r="N41" s="24"/>
      <c r="O41" s="123" t="str">
        <f t="shared" si="4"/>
        <v/>
      </c>
    </row>
    <row r="42" spans="3:15" ht="21" customHeight="1">
      <c r="C42" s="131">
        <v>28</v>
      </c>
      <c r="D42" s="125" t="str">
        <f t="shared" si="2"/>
        <v/>
      </c>
      <c r="E42" s="126" t="str">
        <f t="shared" si="3"/>
        <v/>
      </c>
      <c r="F42" s="23"/>
      <c r="G42" s="24"/>
      <c r="H42" s="25"/>
      <c r="I42" s="25"/>
      <c r="J42" s="23"/>
      <c r="K42" s="26"/>
      <c r="L42" s="26"/>
      <c r="M42" s="26"/>
      <c r="N42" s="24"/>
      <c r="O42" s="123" t="str">
        <f t="shared" si="4"/>
        <v/>
      </c>
    </row>
    <row r="43" spans="3:15" ht="21" customHeight="1">
      <c r="C43" s="131">
        <v>29</v>
      </c>
      <c r="D43" s="125" t="str">
        <f t="shared" si="2"/>
        <v/>
      </c>
      <c r="E43" s="126" t="str">
        <f t="shared" si="3"/>
        <v/>
      </c>
      <c r="F43" s="23"/>
      <c r="G43" s="24"/>
      <c r="H43" s="25"/>
      <c r="I43" s="25"/>
      <c r="J43" s="23"/>
      <c r="K43" s="26"/>
      <c r="L43" s="26"/>
      <c r="M43" s="26"/>
      <c r="N43" s="24"/>
      <c r="O43" s="123" t="str">
        <f t="shared" si="4"/>
        <v/>
      </c>
    </row>
    <row r="44" spans="3:15" ht="21.75" customHeight="1" thickBot="1">
      <c r="C44" s="133">
        <v>30</v>
      </c>
      <c r="D44" s="91" t="str">
        <f t="shared" si="2"/>
        <v/>
      </c>
      <c r="E44" s="130" t="str">
        <f t="shared" si="3"/>
        <v/>
      </c>
      <c r="F44" s="27"/>
      <c r="G44" s="28"/>
      <c r="H44" s="29"/>
      <c r="I44" s="29"/>
      <c r="J44" s="27"/>
      <c r="K44" s="30"/>
      <c r="L44" s="30"/>
      <c r="M44" s="30"/>
      <c r="N44" s="28"/>
      <c r="O44" s="123" t="str">
        <f t="shared" si="4"/>
        <v/>
      </c>
    </row>
    <row r="45" spans="3:15" ht="18" customHeight="1">
      <c r="C45" s="307" t="s">
        <v>64</v>
      </c>
      <c r="D45" s="307"/>
      <c r="E45" s="307"/>
      <c r="F45" s="307"/>
      <c r="G45" s="307"/>
      <c r="H45" s="307"/>
      <c r="I45" s="307"/>
      <c r="J45" s="307"/>
      <c r="K45" s="307"/>
      <c r="L45" s="307"/>
      <c r="M45" s="307"/>
      <c r="N45" s="307"/>
    </row>
    <row r="46" spans="3:15" ht="18" customHeight="1"/>
    <row r="47" spans="3:15" ht="18" customHeight="1"/>
    <row r="48" spans="3:15" ht="18" customHeight="1"/>
    <row r="49" ht="18" customHeight="1"/>
    <row r="50" ht="18" customHeight="1"/>
    <row r="51" ht="18" customHeight="1"/>
    <row r="52" ht="18" customHeight="1"/>
  </sheetData>
  <sheetProtection sheet="1" selectLockedCells="1"/>
  <mergeCells count="15">
    <mergeCell ref="A4:B4"/>
    <mergeCell ref="A14:B14"/>
    <mergeCell ref="C1:N1"/>
    <mergeCell ref="A1:B1"/>
    <mergeCell ref="C3:C4"/>
    <mergeCell ref="F11:F13"/>
    <mergeCell ref="G11:G13"/>
    <mergeCell ref="H11:H13"/>
    <mergeCell ref="J12:N12"/>
    <mergeCell ref="J11:N11"/>
    <mergeCell ref="C45:N45"/>
    <mergeCell ref="A20:B22"/>
    <mergeCell ref="A23:B24"/>
    <mergeCell ref="I11:I13"/>
    <mergeCell ref="C11:C14"/>
  </mergeCells>
  <phoneticPr fontId="1"/>
  <conditionalFormatting sqref="B9 B19">
    <cfRule type="cellIs" dxfId="23" priority="58" operator="notEqual">
      <formula>"OK"</formula>
    </cfRule>
    <cfRule type="cellIs" dxfId="22" priority="59" operator="equal">
      <formula>"OK"</formula>
    </cfRule>
  </conditionalFormatting>
  <conditionalFormatting sqref="B9">
    <cfRule type="cellIs" priority="25" stopIfTrue="1" operator="equal">
      <formula>""</formula>
    </cfRule>
  </conditionalFormatting>
  <conditionalFormatting sqref="B19">
    <cfRule type="cellIs" priority="24" stopIfTrue="1" operator="equal">
      <formula>""</formula>
    </cfRule>
  </conditionalFormatting>
  <conditionalFormatting sqref="C15:C44">
    <cfRule type="cellIs" dxfId="21" priority="57" operator="lessThanOrEqual">
      <formula>$B$17</formula>
    </cfRule>
  </conditionalFormatting>
  <conditionalFormatting sqref="C5:H9">
    <cfRule type="expression" priority="1" stopIfTrue="1">
      <formula>$B$7=""</formula>
    </cfRule>
    <cfRule type="expression" dxfId="20" priority="2">
      <formula>$C5&lt;=$B$7</formula>
    </cfRule>
  </conditionalFormatting>
  <conditionalFormatting sqref="C15:N44">
    <cfRule type="expression" priority="23" stopIfTrue="1">
      <formula>$B$17=""</formula>
    </cfRule>
  </conditionalFormatting>
  <conditionalFormatting sqref="F15:N44">
    <cfRule type="expression" dxfId="19" priority="56">
      <formula>$C15&lt;=$B$17</formula>
    </cfRule>
  </conditionalFormatting>
  <conditionalFormatting sqref="O15:O44">
    <cfRule type="cellIs" dxfId="18" priority="26" operator="equal">
      <formula>"NG"</formula>
    </cfRule>
  </conditionalFormatting>
  <dataValidations count="1">
    <dataValidation imeMode="on" allowBlank="1" showInputMessage="1" showErrorMessage="1" sqref="F15:G44 F5:G9" xr:uid="{00000000-0002-0000-0300-000000000000}"/>
  </dataValidations>
  <pageMargins left="0.19685039370078741" right="0.19685039370078741" top="0.59055118110236227" bottom="0.59055118110236227" header="0.51181102362204722" footer="0.51181102362204722"/>
  <pageSetup paperSize="9" scale="75" orientation="portrait" cellComments="asDisplayed" horizontalDpi="4294967293" r:id="rId1"/>
  <headerFooter alignWithMargins="0"/>
  <legacyDrawing r:id="rId2"/>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300-000001000000}">
          <x14:formula1>
            <xm:f>data!$A$6:$A$7</xm:f>
          </x14:formula1>
          <xm:sqref>H4:H9 H14:H44</xm:sqref>
        </x14:dataValidation>
        <x14:dataValidation type="list" allowBlank="1" showInputMessage="1" showErrorMessage="1" xr:uid="{00000000-0002-0000-0300-000002000000}">
          <x14:formula1>
            <xm:f>data!$O$8:$O$11</xm:f>
          </x14:formula1>
          <xm:sqref>I14</xm:sqref>
        </x14:dataValidation>
        <x14:dataValidation type="list" imeMode="off" allowBlank="1" showInputMessage="1" showErrorMessage="1" xr:uid="{00000000-0002-0000-0300-000003000000}">
          <x14:formula1>
            <xm:f>data!$O$8:$O$11</xm:f>
          </x14:formula1>
          <xm:sqref>I15:I44</xm:sqref>
        </x14:dataValidation>
        <x14:dataValidation type="list" imeMode="off" allowBlank="1" showInputMessage="1" showErrorMessage="1" xr:uid="{00000000-0002-0000-0300-000004000000}">
          <x14:formula1>
            <xm:f>data!$B$2:$B$3</xm:f>
          </x14:formula1>
          <xm:sqref>J15:N44</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T35"/>
  <sheetViews>
    <sheetView topLeftCell="B1" zoomScale="75" zoomScaleNormal="75" workbookViewId="0">
      <pane xSplit="1" ySplit="10" topLeftCell="C11" activePane="bottomRight" state="frozen"/>
      <selection activeCell="B1" sqref="B1"/>
      <selection pane="topRight" activeCell="C1" sqref="C1"/>
      <selection pane="bottomLeft" activeCell="B11" sqref="B11"/>
      <selection pane="bottomRight" activeCell="C11" sqref="C11"/>
    </sheetView>
  </sheetViews>
  <sheetFormatPr defaultColWidth="9" defaultRowHeight="13.3"/>
  <cols>
    <col min="1" max="1" width="2.61328125" style="87" hidden="1" customWidth="1"/>
    <col min="2" max="2" width="13" style="87" customWidth="1"/>
    <col min="3" max="3" width="25.3828125" style="87" customWidth="1"/>
    <col min="4" max="4" width="24.61328125" style="87" customWidth="1"/>
    <col min="5" max="5" width="17.61328125" style="87" customWidth="1"/>
    <col min="6" max="6" width="52.15234375" style="87" customWidth="1"/>
    <col min="7" max="7" width="51.84375" style="87" customWidth="1"/>
    <col min="8" max="8" width="6.4609375" style="87" bestFit="1" customWidth="1"/>
    <col min="9" max="9" width="16.61328125" style="87" customWidth="1"/>
    <col min="10" max="10" width="6.4609375" style="87" customWidth="1"/>
    <col min="11" max="11" width="16.61328125" style="87" customWidth="1"/>
    <col min="12" max="12" width="6.4609375" style="87" customWidth="1"/>
    <col min="13" max="13" width="16.61328125" style="87" customWidth="1"/>
    <col min="14" max="14" width="6.4609375" style="87" customWidth="1"/>
    <col min="15" max="15" width="16.61328125" style="87" customWidth="1"/>
    <col min="16" max="16" width="6.4609375" style="87" customWidth="1"/>
    <col min="17" max="17" width="16.4609375" style="87" customWidth="1"/>
    <col min="18" max="18" width="35.15234375" style="87" customWidth="1"/>
    <col min="19" max="19" width="9" style="87"/>
    <col min="20" max="20" width="0" style="87" hidden="1" customWidth="1"/>
    <col min="21" max="16384" width="9" style="87"/>
  </cols>
  <sheetData>
    <row r="1" spans="1:20" ht="39.75" customHeight="1">
      <c r="B1" s="134" t="s">
        <v>425</v>
      </c>
    </row>
    <row r="2" spans="1:20" ht="13.75" thickBot="1">
      <c r="B2" s="87" t="s">
        <v>8</v>
      </c>
    </row>
    <row r="3" spans="1:20" ht="15" customHeight="1">
      <c r="B3" s="338"/>
      <c r="C3" s="340" t="s">
        <v>57</v>
      </c>
      <c r="D3" s="334" t="s">
        <v>29</v>
      </c>
      <c r="E3" s="334" t="s">
        <v>1</v>
      </c>
      <c r="F3" s="334" t="s">
        <v>28</v>
      </c>
      <c r="G3" s="334" t="s">
        <v>31</v>
      </c>
      <c r="H3" s="343" t="s">
        <v>1444</v>
      </c>
      <c r="I3" s="344"/>
      <c r="J3" s="343" t="s">
        <v>1437</v>
      </c>
      <c r="K3" s="344"/>
      <c r="L3" s="343" t="s">
        <v>1438</v>
      </c>
      <c r="M3" s="344"/>
      <c r="N3" s="343" t="s">
        <v>1439</v>
      </c>
      <c r="O3" s="344"/>
      <c r="P3" s="343" t="s">
        <v>1440</v>
      </c>
      <c r="Q3" s="343"/>
      <c r="R3" s="352" t="s">
        <v>1445</v>
      </c>
    </row>
    <row r="4" spans="1:20" ht="15" customHeight="1" thickBot="1">
      <c r="B4" s="339"/>
      <c r="C4" s="341"/>
      <c r="D4" s="335"/>
      <c r="E4" s="335"/>
      <c r="F4" s="335"/>
      <c r="G4" s="335"/>
      <c r="H4" s="135" t="s">
        <v>30</v>
      </c>
      <c r="I4" s="136" t="s">
        <v>1309</v>
      </c>
      <c r="J4" s="135" t="s">
        <v>30</v>
      </c>
      <c r="K4" s="136" t="s">
        <v>1309</v>
      </c>
      <c r="L4" s="135" t="s">
        <v>30</v>
      </c>
      <c r="M4" s="136" t="s">
        <v>1309</v>
      </c>
      <c r="N4" s="135" t="s">
        <v>30</v>
      </c>
      <c r="O4" s="136" t="s">
        <v>1309</v>
      </c>
      <c r="P4" s="135" t="s">
        <v>30</v>
      </c>
      <c r="Q4" s="135" t="s">
        <v>1309</v>
      </c>
      <c r="R4" s="353"/>
    </row>
    <row r="5" spans="1:20" ht="30" customHeight="1" thickTop="1" thickBot="1">
      <c r="B5" s="209" t="s">
        <v>41</v>
      </c>
      <c r="C5" s="210" t="s">
        <v>7</v>
      </c>
      <c r="D5" s="211" t="s">
        <v>1486</v>
      </c>
      <c r="E5" s="211" t="s">
        <v>1487</v>
      </c>
      <c r="F5" s="212" t="s">
        <v>42</v>
      </c>
      <c r="G5" s="211" t="s">
        <v>43</v>
      </c>
      <c r="H5" s="137" t="s">
        <v>44</v>
      </c>
      <c r="I5" s="138" t="s">
        <v>1500</v>
      </c>
      <c r="J5" s="137"/>
      <c r="K5" s="138"/>
      <c r="L5" s="137"/>
      <c r="M5" s="138"/>
      <c r="N5" s="137"/>
      <c r="O5" s="138"/>
      <c r="P5" s="137"/>
      <c r="Q5" s="208"/>
      <c r="R5" s="213"/>
    </row>
    <row r="7" spans="1:20" ht="14.15">
      <c r="B7" s="88" t="s">
        <v>58</v>
      </c>
      <c r="C7" s="88"/>
      <c r="D7" s="88"/>
      <c r="E7" s="88"/>
      <c r="F7" s="88"/>
      <c r="G7" s="139"/>
    </row>
    <row r="8" spans="1:20" ht="18.899999999999999" thickBot="1">
      <c r="B8" s="140">
        <f>SUM(②発表件数・参加生徒数入力!B12:F12)</f>
        <v>0</v>
      </c>
      <c r="C8" s="342" t="s">
        <v>1418</v>
      </c>
      <c r="D8" s="342"/>
      <c r="E8" s="88"/>
      <c r="F8" s="88"/>
      <c r="G8" s="139"/>
    </row>
    <row r="9" spans="1:20" ht="27.75" customHeight="1">
      <c r="B9" s="332"/>
      <c r="C9" s="346" t="s">
        <v>57</v>
      </c>
      <c r="D9" s="336" t="s">
        <v>29</v>
      </c>
      <c r="E9" s="336" t="s">
        <v>1</v>
      </c>
      <c r="F9" s="336" t="s">
        <v>28</v>
      </c>
      <c r="G9" s="336" t="s">
        <v>31</v>
      </c>
      <c r="H9" s="345" t="s">
        <v>1444</v>
      </c>
      <c r="I9" s="345"/>
      <c r="J9" s="348" t="s">
        <v>1437</v>
      </c>
      <c r="K9" s="349"/>
      <c r="L9" s="345" t="s">
        <v>1438</v>
      </c>
      <c r="M9" s="345"/>
      <c r="N9" s="348" t="s">
        <v>1439</v>
      </c>
      <c r="O9" s="349"/>
      <c r="P9" s="345" t="s">
        <v>1440</v>
      </c>
      <c r="Q9" s="345"/>
      <c r="R9" s="350" t="s">
        <v>1446</v>
      </c>
    </row>
    <row r="10" spans="1:20" ht="27.75" customHeight="1" thickBot="1">
      <c r="B10" s="333"/>
      <c r="C10" s="347"/>
      <c r="D10" s="337"/>
      <c r="E10" s="337"/>
      <c r="F10" s="337"/>
      <c r="G10" s="337"/>
      <c r="H10" s="141" t="s">
        <v>30</v>
      </c>
      <c r="I10" s="141" t="s">
        <v>1309</v>
      </c>
      <c r="J10" s="207" t="s">
        <v>30</v>
      </c>
      <c r="K10" s="251" t="s">
        <v>1442</v>
      </c>
      <c r="L10" s="141" t="s">
        <v>30</v>
      </c>
      <c r="M10" s="141" t="s">
        <v>1442</v>
      </c>
      <c r="N10" s="207" t="s">
        <v>30</v>
      </c>
      <c r="O10" s="251" t="s">
        <v>1442</v>
      </c>
      <c r="P10" s="141" t="s">
        <v>30</v>
      </c>
      <c r="Q10" s="141" t="s">
        <v>1442</v>
      </c>
      <c r="R10" s="351"/>
    </row>
    <row r="11" spans="1:20" ht="48" customHeight="1" thickBot="1">
      <c r="A11" s="87">
        <v>1</v>
      </c>
      <c r="B11" s="142" t="s">
        <v>41</v>
      </c>
      <c r="C11" s="45"/>
      <c r="D11" s="46" t="str">
        <f>IF(OR(F11="",$A11&gt;SUM(②発表件数・参加生徒数入力!$B$12:$F$12)),"",②発表件数・参加生徒数入力!$E$2)</f>
        <v/>
      </c>
      <c r="E11" s="234" t="str">
        <f>IF(OR(F11="",$A11&gt;SUM(②発表件数・参加生徒数入力!$B$12:$F$12)),"",①代表者情報!$B$5)</f>
        <v/>
      </c>
      <c r="F11" s="34"/>
      <c r="G11" s="35"/>
      <c r="H11" s="45"/>
      <c r="I11" s="47"/>
      <c r="J11" s="45"/>
      <c r="K11" s="47"/>
      <c r="L11" s="45"/>
      <c r="M11" s="47"/>
      <c r="N11" s="45"/>
      <c r="O11" s="47"/>
      <c r="P11" s="45"/>
      <c r="Q11" s="47"/>
      <c r="R11" s="206"/>
      <c r="S11" s="123" t="str">
        <f t="shared" ref="S11:S18" si="0">IF($B$8="","",IF(OR(AND($T11&gt;$B$8,COUNTA($C11)=0,COUNTA($F11:$R11)=0),AND($T11&lt;=$B$8,COUNTA($C11:$F11)=4,COUNTA($H11:$I11)=2)),"","NG"))</f>
        <v/>
      </c>
      <c r="T11" s="87">
        <v>1</v>
      </c>
    </row>
    <row r="12" spans="1:20" ht="48" customHeight="1" thickBot="1">
      <c r="A12" s="87">
        <v>2</v>
      </c>
      <c r="B12" s="142" t="s">
        <v>50</v>
      </c>
      <c r="C12" s="45"/>
      <c r="D12" s="46" t="str">
        <f>IF(OR(F12="",$A12&gt;SUM(②発表件数・参加生徒数入力!$B$12:$F$12)),"",②発表件数・参加生徒数入力!$E$2)</f>
        <v/>
      </c>
      <c r="E12" s="234" t="str">
        <f>IF(OR(F12="",$A12&gt;SUM(②発表件数・参加生徒数入力!$B$12:$F$12)),"",①代表者情報!$B$5)</f>
        <v/>
      </c>
      <c r="F12" s="34"/>
      <c r="G12" s="35"/>
      <c r="H12" s="45"/>
      <c r="I12" s="47"/>
      <c r="J12" s="45"/>
      <c r="K12" s="47"/>
      <c r="L12" s="45"/>
      <c r="M12" s="47"/>
      <c r="N12" s="45"/>
      <c r="O12" s="47"/>
      <c r="P12" s="45"/>
      <c r="Q12" s="47"/>
      <c r="R12" s="252"/>
      <c r="S12" s="123" t="str">
        <f t="shared" si="0"/>
        <v/>
      </c>
      <c r="T12" s="87">
        <v>2</v>
      </c>
    </row>
    <row r="13" spans="1:20" ht="48" customHeight="1" thickBot="1">
      <c r="A13" s="87">
        <v>3</v>
      </c>
      <c r="B13" s="142" t="s">
        <v>51</v>
      </c>
      <c r="C13" s="45"/>
      <c r="D13" s="46" t="str">
        <f>IF(OR(F13="",$A13&gt;SUM(②発表件数・参加生徒数入力!$B$12:$F$12)),"",②発表件数・参加生徒数入力!$E$2)</f>
        <v/>
      </c>
      <c r="E13" s="234" t="str">
        <f>IF(OR(F13="",$A13&gt;SUM(②発表件数・参加生徒数入力!$B$12:$F$12)),"",①代表者情報!$B$5)</f>
        <v/>
      </c>
      <c r="F13" s="34"/>
      <c r="G13" s="35"/>
      <c r="H13" s="45"/>
      <c r="I13" s="47"/>
      <c r="J13" s="45"/>
      <c r="K13" s="47"/>
      <c r="L13" s="45"/>
      <c r="M13" s="47"/>
      <c r="N13" s="45"/>
      <c r="O13" s="47"/>
      <c r="P13" s="45"/>
      <c r="Q13" s="47"/>
      <c r="R13" s="206"/>
      <c r="S13" s="123" t="str">
        <f t="shared" si="0"/>
        <v/>
      </c>
      <c r="T13" s="87">
        <v>3</v>
      </c>
    </row>
    <row r="14" spans="1:20" ht="48" customHeight="1" thickBot="1">
      <c r="A14" s="87">
        <v>4</v>
      </c>
      <c r="B14" s="142" t="s">
        <v>52</v>
      </c>
      <c r="C14" s="45"/>
      <c r="D14" s="46" t="str">
        <f>IF(OR(F14="",$A14&gt;SUM(②発表件数・参加生徒数入力!$B$12:$F$12)),"",②発表件数・参加生徒数入力!$E$2)</f>
        <v/>
      </c>
      <c r="E14" s="234" t="str">
        <f>IF(OR(F14="",$A14&gt;SUM(②発表件数・参加生徒数入力!$B$12:$F$12)),"",①代表者情報!$B$5)</f>
        <v/>
      </c>
      <c r="F14" s="34"/>
      <c r="G14" s="35"/>
      <c r="H14" s="45"/>
      <c r="I14" s="47"/>
      <c r="J14" s="45"/>
      <c r="K14" s="47"/>
      <c r="L14" s="45"/>
      <c r="M14" s="47"/>
      <c r="N14" s="45"/>
      <c r="O14" s="47"/>
      <c r="P14" s="45"/>
      <c r="Q14" s="47"/>
      <c r="R14" s="252"/>
      <c r="S14" s="123" t="str">
        <f t="shared" si="0"/>
        <v/>
      </c>
      <c r="T14" s="87">
        <v>4</v>
      </c>
    </row>
    <row r="15" spans="1:20" ht="48" customHeight="1" thickBot="1">
      <c r="A15" s="87">
        <v>5</v>
      </c>
      <c r="B15" s="142" t="s">
        <v>53</v>
      </c>
      <c r="C15" s="45"/>
      <c r="D15" s="46" t="str">
        <f>IF(OR(F15="",$A15&gt;SUM(②発表件数・参加生徒数入力!$B$12:$F$12)),"",②発表件数・参加生徒数入力!$E$2)</f>
        <v/>
      </c>
      <c r="E15" s="234" t="str">
        <f>IF(OR(F15="",$A15&gt;SUM(②発表件数・参加生徒数入力!$B$12:$F$12)),"",①代表者情報!$B$5)</f>
        <v/>
      </c>
      <c r="F15" s="34"/>
      <c r="G15" s="35"/>
      <c r="H15" s="45"/>
      <c r="I15" s="47"/>
      <c r="J15" s="45"/>
      <c r="K15" s="47"/>
      <c r="L15" s="45"/>
      <c r="M15" s="47"/>
      <c r="N15" s="45"/>
      <c r="O15" s="47"/>
      <c r="P15" s="45"/>
      <c r="Q15" s="47"/>
      <c r="R15" s="206"/>
      <c r="S15" s="123" t="str">
        <f t="shared" si="0"/>
        <v/>
      </c>
      <c r="T15" s="87">
        <v>5</v>
      </c>
    </row>
    <row r="16" spans="1:20" ht="48" customHeight="1" thickBot="1">
      <c r="A16" s="87">
        <v>6</v>
      </c>
      <c r="B16" s="142" t="s">
        <v>54</v>
      </c>
      <c r="C16" s="45"/>
      <c r="D16" s="46" t="str">
        <f>IF(OR(F16="",$A16&gt;SUM(②発表件数・参加生徒数入力!$B$12:$F$12)),"",②発表件数・参加生徒数入力!$E$2)</f>
        <v/>
      </c>
      <c r="E16" s="234" t="str">
        <f>IF(OR(F16="",$A16&gt;SUM(②発表件数・参加生徒数入力!$B$12:$F$12)),"",①代表者情報!$B$5)</f>
        <v/>
      </c>
      <c r="F16" s="34"/>
      <c r="G16" s="35"/>
      <c r="H16" s="45"/>
      <c r="I16" s="47"/>
      <c r="J16" s="45"/>
      <c r="K16" s="47"/>
      <c r="L16" s="45"/>
      <c r="M16" s="47"/>
      <c r="N16" s="45"/>
      <c r="O16" s="47"/>
      <c r="P16" s="45"/>
      <c r="Q16" s="47"/>
      <c r="R16" s="252"/>
      <c r="S16" s="123" t="str">
        <f t="shared" si="0"/>
        <v/>
      </c>
      <c r="T16" s="87">
        <v>6</v>
      </c>
    </row>
    <row r="17" spans="1:20" ht="48" customHeight="1" thickBot="1">
      <c r="A17" s="87">
        <v>7</v>
      </c>
      <c r="B17" s="142" t="s">
        <v>55</v>
      </c>
      <c r="C17" s="45"/>
      <c r="D17" s="46" t="str">
        <f>IF(OR(F17="",$A17&gt;SUM(②発表件数・参加生徒数入力!$B$12:$F$12)),"",②発表件数・参加生徒数入力!$E$2)</f>
        <v/>
      </c>
      <c r="E17" s="234" t="str">
        <f>IF(OR(F17="",$A17&gt;SUM(②発表件数・参加生徒数入力!$B$12:$F$12)),"",①代表者情報!$B$5)</f>
        <v/>
      </c>
      <c r="F17" s="34"/>
      <c r="G17" s="35"/>
      <c r="H17" s="45"/>
      <c r="I17" s="47"/>
      <c r="J17" s="45"/>
      <c r="K17" s="47"/>
      <c r="L17" s="45"/>
      <c r="M17" s="47"/>
      <c r="N17" s="45"/>
      <c r="O17" s="47"/>
      <c r="P17" s="45"/>
      <c r="Q17" s="47"/>
      <c r="R17" s="206"/>
      <c r="S17" s="123" t="str">
        <f t="shared" si="0"/>
        <v/>
      </c>
      <c r="T17" s="87">
        <v>7</v>
      </c>
    </row>
    <row r="18" spans="1:20" ht="48" customHeight="1" thickBot="1">
      <c r="A18" s="87">
        <v>8</v>
      </c>
      <c r="B18" s="142" t="s">
        <v>56</v>
      </c>
      <c r="C18" s="45"/>
      <c r="D18" s="46" t="str">
        <f>IF(OR(F18="",$A18&gt;SUM(②発表件数・参加生徒数入力!$B$12:$F$12)),"",②発表件数・参加生徒数入力!$E$2)</f>
        <v/>
      </c>
      <c r="E18" s="234" t="str">
        <f>IF(OR(F18="",$A18&gt;SUM(②発表件数・参加生徒数入力!$B$12:$F$12)),"",①代表者情報!$B$5)</f>
        <v/>
      </c>
      <c r="F18" s="34"/>
      <c r="G18" s="35"/>
      <c r="H18" s="45"/>
      <c r="I18" s="47"/>
      <c r="J18" s="45"/>
      <c r="K18" s="47"/>
      <c r="L18" s="45"/>
      <c r="M18" s="47"/>
      <c r="N18" s="45"/>
      <c r="O18" s="47"/>
      <c r="P18" s="45"/>
      <c r="Q18" s="47"/>
      <c r="R18" s="253"/>
      <c r="S18" s="123" t="str">
        <f t="shared" si="0"/>
        <v/>
      </c>
      <c r="T18" s="87">
        <v>8</v>
      </c>
    </row>
    <row r="19" spans="1:20" s="144" customFormat="1" ht="39.9">
      <c r="F19" s="145" t="s">
        <v>46</v>
      </c>
      <c r="G19" s="146"/>
    </row>
    <row r="20" spans="1:20" ht="23.6">
      <c r="F20" s="147"/>
      <c r="G20" s="148"/>
      <c r="P20" s="143"/>
    </row>
    <row r="21" spans="1:20">
      <c r="F21" s="147"/>
      <c r="G21" s="148"/>
    </row>
    <row r="22" spans="1:20">
      <c r="F22" s="147"/>
      <c r="G22" s="148"/>
    </row>
    <row r="23" spans="1:20">
      <c r="F23" s="147"/>
      <c r="G23" s="148"/>
    </row>
    <row r="24" spans="1:20">
      <c r="F24" s="147"/>
      <c r="G24" s="148"/>
    </row>
    <row r="25" spans="1:20">
      <c r="F25" s="147"/>
      <c r="G25" s="148"/>
    </row>
    <row r="26" spans="1:20">
      <c r="F26" s="147"/>
      <c r="G26" s="148"/>
    </row>
    <row r="27" spans="1:20">
      <c r="F27" s="147"/>
      <c r="G27" s="148"/>
    </row>
    <row r="28" spans="1:20">
      <c r="F28" s="147"/>
      <c r="G28" s="148"/>
    </row>
    <row r="29" spans="1:20">
      <c r="F29" s="147"/>
      <c r="G29" s="148"/>
    </row>
    <row r="30" spans="1:20">
      <c r="F30" s="147"/>
      <c r="G30" s="148"/>
    </row>
    <row r="31" spans="1:20">
      <c r="F31" s="147"/>
      <c r="G31" s="148"/>
    </row>
    <row r="32" spans="1:20">
      <c r="F32" s="147"/>
      <c r="G32" s="148"/>
    </row>
    <row r="33" spans="6:7">
      <c r="F33" s="147"/>
      <c r="G33" s="148"/>
    </row>
    <row r="34" spans="6:7">
      <c r="F34" s="147"/>
      <c r="G34" s="148"/>
    </row>
    <row r="35" spans="6:7">
      <c r="F35" s="147"/>
      <c r="G35" s="148"/>
    </row>
  </sheetData>
  <sheetProtection sheet="1" objects="1" scenarios="1" selectLockedCells="1"/>
  <mergeCells count="25">
    <mergeCell ref="R9:R10"/>
    <mergeCell ref="L9:M9"/>
    <mergeCell ref="J3:K3"/>
    <mergeCell ref="L3:M3"/>
    <mergeCell ref="N3:O3"/>
    <mergeCell ref="P3:Q3"/>
    <mergeCell ref="R3:R4"/>
    <mergeCell ref="H3:I3"/>
    <mergeCell ref="P9:Q9"/>
    <mergeCell ref="C9:C10"/>
    <mergeCell ref="N9:O9"/>
    <mergeCell ref="H9:I9"/>
    <mergeCell ref="J9:K9"/>
    <mergeCell ref="B9:B10"/>
    <mergeCell ref="D3:D4"/>
    <mergeCell ref="E3:E4"/>
    <mergeCell ref="F3:F4"/>
    <mergeCell ref="G3:G4"/>
    <mergeCell ref="D9:D10"/>
    <mergeCell ref="E9:E10"/>
    <mergeCell ref="F9:F10"/>
    <mergeCell ref="G9:G10"/>
    <mergeCell ref="B3:B4"/>
    <mergeCell ref="C3:C4"/>
    <mergeCell ref="C8:D8"/>
  </mergeCells>
  <phoneticPr fontId="1"/>
  <conditionalFormatting sqref="P20">
    <cfRule type="cellIs" dxfId="12" priority="21" operator="equal">
      <formula>"NG"</formula>
    </cfRule>
  </conditionalFormatting>
  <conditionalFormatting sqref="S11:S18">
    <cfRule type="cellIs" dxfId="11" priority="1" operator="equal">
      <formula>"NG"</formula>
    </cfRule>
  </conditionalFormatting>
  <dataValidations count="2">
    <dataValidation imeMode="on" allowBlank="1" showInputMessage="1" showErrorMessage="1" sqref="D11:F18" xr:uid="{00000000-0002-0000-0400-000000000000}"/>
    <dataValidation type="list" allowBlank="1" showInputMessage="1" showErrorMessage="1" sqref="H5 J5 L5 N5 P5" xr:uid="{00000000-0002-0000-0400-000001000000}">
      <formula1>#REF!</formula1>
    </dataValidation>
  </dataValidations>
  <pageMargins left="0.15748031496062992" right="0.15748031496062992" top="0.98425196850393704" bottom="0.98425196850393704" header="0.51181102362204722" footer="0.51181102362204722"/>
  <pageSetup paperSize="9" scale="60" orientation="landscape" cellComments="asDisplayed" r:id="rId1"/>
  <headerFooter alignWithMargins="0"/>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28" id="{F302E6A5-4491-48C1-816A-F4CC896FAE32}">
            <xm:f>$A12&lt;=SUM(②発表件数・参加生徒数入力!$B$12:$F$12)</xm:f>
            <x14:dxf>
              <fill>
                <patternFill>
                  <bgColor rgb="FFFFFF99"/>
                </patternFill>
              </fill>
            </x14:dxf>
          </x14:cfRule>
          <xm:sqref>C12</xm:sqref>
        </x14:conditionalFormatting>
        <x14:conditionalFormatting xmlns:xm="http://schemas.microsoft.com/office/excel/2006/main">
          <x14:cfRule type="expression" priority="22" id="{B8D978D8-7636-4F55-BA63-496982B5AB0B}">
            <xm:f>$A13&lt;=SUM(②発表件数・参加生徒数入力!$B$12:$F$12)</xm:f>
            <x14:dxf>
              <fill>
                <patternFill>
                  <bgColor rgb="FFFFFF99"/>
                </patternFill>
              </fill>
            </x14:dxf>
          </x14:cfRule>
          <xm:sqref>C13:C18</xm:sqref>
        </x14:conditionalFormatting>
        <x14:conditionalFormatting xmlns:xm="http://schemas.microsoft.com/office/excel/2006/main">
          <x14:cfRule type="expression" priority="29" id="{30DA18EA-F48A-462C-9317-EE851D62B570}">
            <xm:f>$A11&lt;=SUM(②発表件数・参加生徒数入力!$B$12:$F$12)</xm:f>
            <x14:dxf>
              <fill>
                <patternFill>
                  <bgColor rgb="FFFFFF99"/>
                </patternFill>
              </fill>
            </x14:dxf>
          </x14:cfRule>
          <xm:sqref>C11:G11 D12:E18 D18:G18</xm:sqref>
        </x14:conditionalFormatting>
        <x14:conditionalFormatting xmlns:xm="http://schemas.microsoft.com/office/excel/2006/main">
          <x14:cfRule type="expression" priority="24" id="{F13E7366-BC97-4887-B2D3-9D1337EC2DF1}">
            <xm:f>$A12&lt;=SUM(②発表件数・参加生徒数入力!$B$12:$F$12)</xm:f>
            <x14:dxf>
              <fill>
                <patternFill>
                  <bgColor rgb="FFFFFF99"/>
                </patternFill>
              </fill>
            </x14:dxf>
          </x14:cfRule>
          <xm:sqref>F12:G17</xm:sqref>
        </x14:conditionalFormatting>
        <x14:conditionalFormatting xmlns:xm="http://schemas.microsoft.com/office/excel/2006/main">
          <x14:cfRule type="expression" priority="2" id="{FDF9EDD1-A4D2-4888-BBE0-206DBDBBCBA5}">
            <xm:f>$A11&lt;=SUM(②発表件数・参加生徒数入力!$B$12:$F$12)</xm:f>
            <x14:dxf>
              <fill>
                <patternFill>
                  <bgColor rgb="FFFFFF99"/>
                </patternFill>
              </fill>
            </x14:dxf>
          </x14:cfRule>
          <xm:sqref>H11:R18</xm:sqref>
        </x14:conditionalFormatting>
      </x14:conditionalFormattings>
    </ext>
    <ext xmlns:x14="http://schemas.microsoft.com/office/spreadsheetml/2009/9/main" uri="{CCE6A557-97BC-4b89-ADB6-D9C93CAAB3DF}">
      <x14:dataValidations xmlns:xm="http://schemas.microsoft.com/office/excel/2006/main" count="3">
        <x14:dataValidation type="list" imeMode="on" allowBlank="1" showInputMessage="1" showErrorMessage="1" xr:uid="{00000000-0002-0000-0400-000002000000}">
          <x14:formula1>
            <xm:f>③参加者入力!$F$15:$F$44</xm:f>
          </x14:formula1>
          <xm:sqref>O11:O18 M11:M18 I11:I18 K11:K18 Q11:Q18</xm:sqref>
        </x14:dataValidation>
        <x14:dataValidation type="list" allowBlank="1" showInputMessage="1" showErrorMessage="1" xr:uid="{00000000-0002-0000-0400-000003000000}">
          <x14:formula1>
            <xm:f>data!$K$2:$K$6</xm:f>
          </x14:formula1>
          <xm:sqref>C11:C18 C5</xm:sqref>
        </x14:dataValidation>
        <x14:dataValidation type="list" allowBlank="1" showInputMessage="1" showErrorMessage="1" xr:uid="{00000000-0002-0000-0400-000004000000}">
          <x14:formula1>
            <xm:f>data!$O$2:$O$5</xm:f>
          </x14:formula1>
          <xm:sqref>P11:P18 N11:N18 H11:H18 J11:J18 L11:L18</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V16"/>
  <sheetViews>
    <sheetView zoomScaleNormal="100" workbookViewId="0">
      <pane xSplit="2" ySplit="9" topLeftCell="C10" activePane="bottomRight" state="frozen"/>
      <selection pane="topRight" activeCell="C1" sqref="C1"/>
      <selection pane="bottomLeft" activeCell="A10" sqref="A10"/>
      <selection pane="bottomRight" activeCell="H11" sqref="H11"/>
    </sheetView>
  </sheetViews>
  <sheetFormatPr defaultColWidth="9" defaultRowHeight="13.3"/>
  <cols>
    <col min="1" max="1" width="1.84375" style="87" customWidth="1"/>
    <col min="2" max="2" width="7.765625" style="87" bestFit="1" customWidth="1"/>
    <col min="3" max="3" width="20.765625" style="87" customWidth="1"/>
    <col min="4" max="4" width="15.23046875" style="87" customWidth="1"/>
    <col min="5" max="5" width="8.3828125" style="87" customWidth="1"/>
    <col min="6" max="6" width="16.61328125" style="87" customWidth="1"/>
    <col min="7" max="7" width="8.3828125" style="87" customWidth="1"/>
    <col min="8" max="8" width="16.61328125" style="87" customWidth="1"/>
    <col min="9" max="9" width="8.3828125" style="87" customWidth="1"/>
    <col min="10" max="10" width="16.61328125" style="87" customWidth="1"/>
    <col min="11" max="11" width="8.3828125" style="87" customWidth="1"/>
    <col min="12" max="12" width="16.61328125" style="87" customWidth="1"/>
    <col min="13" max="13" width="8.3828125" style="87" customWidth="1"/>
    <col min="14" max="14" width="16.61328125" style="87" customWidth="1"/>
    <col min="15" max="15" width="8.15234375" style="87" customWidth="1"/>
    <col min="16" max="16" width="33.15234375" style="87" customWidth="1"/>
    <col min="17" max="17" width="35" style="87" customWidth="1"/>
    <col min="18" max="18" width="71.765625" style="87" customWidth="1"/>
    <col min="19" max="20" width="13.23046875" style="87" customWidth="1"/>
    <col min="21" max="21" width="9" style="87"/>
    <col min="22" max="22" width="0" style="87" hidden="1" customWidth="1"/>
    <col min="23" max="16384" width="9" style="87"/>
  </cols>
  <sheetData>
    <row r="1" spans="1:22" ht="27.9">
      <c r="A1" s="134" t="s">
        <v>1455</v>
      </c>
    </row>
    <row r="2" spans="1:22" ht="28.5" customHeight="1">
      <c r="A2" s="149" t="s">
        <v>1423</v>
      </c>
      <c r="B2" s="149"/>
    </row>
    <row r="3" spans="1:22" ht="28.5" customHeight="1">
      <c r="A3" s="149"/>
      <c r="B3" s="149"/>
    </row>
    <row r="4" spans="1:22" ht="20.7" customHeight="1">
      <c r="A4" s="134"/>
      <c r="B4" s="150">
        <f>②発表件数・参加生徒数入力!G12</f>
        <v>0</v>
      </c>
      <c r="C4" s="364" t="s">
        <v>1418</v>
      </c>
      <c r="D4" s="364"/>
      <c r="E4" s="151"/>
      <c r="G4" s="151"/>
      <c r="I4" s="151"/>
      <c r="K4" s="151"/>
      <c r="M4" s="151"/>
    </row>
    <row r="5" spans="1:22" ht="20.7" customHeight="1">
      <c r="A5" s="134"/>
    </row>
    <row r="6" spans="1:22" ht="20.7" customHeight="1"/>
    <row r="7" spans="1:22" ht="20.7" customHeight="1" thickBot="1"/>
    <row r="8" spans="1:22" ht="27.75" customHeight="1">
      <c r="B8" s="358"/>
      <c r="C8" s="349" t="s">
        <v>34</v>
      </c>
      <c r="D8" s="361" t="s">
        <v>1</v>
      </c>
      <c r="E8" s="362" t="s">
        <v>1436</v>
      </c>
      <c r="F8" s="363"/>
      <c r="G8" s="362" t="s">
        <v>1437</v>
      </c>
      <c r="H8" s="363"/>
      <c r="I8" s="362" t="s">
        <v>1438</v>
      </c>
      <c r="J8" s="363"/>
      <c r="K8" s="362" t="s">
        <v>1439</v>
      </c>
      <c r="L8" s="363"/>
      <c r="M8" s="362" t="s">
        <v>1440</v>
      </c>
      <c r="N8" s="363"/>
      <c r="O8" s="361" t="s">
        <v>36</v>
      </c>
      <c r="P8" s="361" t="s">
        <v>35</v>
      </c>
      <c r="Q8" s="367" t="s">
        <v>1443</v>
      </c>
      <c r="R8" s="365" t="s">
        <v>1307</v>
      </c>
      <c r="S8" s="356" t="s">
        <v>1492</v>
      </c>
      <c r="T8" s="354" t="s">
        <v>1491</v>
      </c>
    </row>
    <row r="9" spans="1:22" ht="27.75" customHeight="1" thickBot="1">
      <c r="B9" s="359"/>
      <c r="C9" s="360"/>
      <c r="D9" s="357"/>
      <c r="E9" s="216" t="s">
        <v>30</v>
      </c>
      <c r="F9" s="152" t="s">
        <v>1309</v>
      </c>
      <c r="G9" s="216" t="s">
        <v>30</v>
      </c>
      <c r="H9" s="152" t="s">
        <v>1309</v>
      </c>
      <c r="I9" s="216" t="s">
        <v>30</v>
      </c>
      <c r="J9" s="152" t="s">
        <v>1309</v>
      </c>
      <c r="K9" s="216" t="s">
        <v>30</v>
      </c>
      <c r="L9" s="152" t="s">
        <v>1309</v>
      </c>
      <c r="M9" s="216" t="s">
        <v>1308</v>
      </c>
      <c r="N9" s="152" t="s">
        <v>1309</v>
      </c>
      <c r="O9" s="357"/>
      <c r="P9" s="357"/>
      <c r="Q9" s="368"/>
      <c r="R9" s="366"/>
      <c r="S9" s="357"/>
      <c r="T9" s="355"/>
    </row>
    <row r="10" spans="1:22" s="153" customFormat="1" ht="60" customHeight="1" thickBot="1">
      <c r="A10" s="153">
        <v>1</v>
      </c>
      <c r="B10" s="154" t="s">
        <v>37</v>
      </c>
      <c r="C10" s="48" t="str">
        <f>IF(OR($A10&gt;②発表件数・参加生徒数入力!$G$12,$P10=""),"",②発表件数・参加生徒数入力!$E$2)</f>
        <v/>
      </c>
      <c r="D10" s="49" t="str">
        <f>IF(OR($A10&gt;②発表件数・参加生徒数入力!$G$12,$P10=""),"",②発表件数・参加生徒数入力!$I$2)</f>
        <v/>
      </c>
      <c r="E10" s="44"/>
      <c r="F10" s="44"/>
      <c r="G10" s="44"/>
      <c r="H10" s="44"/>
      <c r="I10" s="44"/>
      <c r="J10" s="44"/>
      <c r="K10" s="44"/>
      <c r="L10" s="44"/>
      <c r="M10" s="44"/>
      <c r="N10" s="44"/>
      <c r="O10" s="44"/>
      <c r="P10" s="36"/>
      <c r="Q10" s="36"/>
      <c r="R10" s="255"/>
      <c r="S10" s="44"/>
      <c r="T10" s="256"/>
      <c r="U10" s="155" t="str">
        <f>IF($B$4="","",IF(OR(AND($V10&gt;$B$4,COUNTA($E10:$R10)=0),AND($V10&lt;=$B$4,COUNTA($C10:$F10)=4,COUNTA($O10:$P10)=2,COUNTA($R10:$T10)=3)),"","NG"))</f>
        <v/>
      </c>
      <c r="V10" s="153">
        <v>1</v>
      </c>
    </row>
    <row r="11" spans="1:22" s="153" customFormat="1" ht="60" customHeight="1" thickBot="1">
      <c r="A11" s="153">
        <v>2</v>
      </c>
      <c r="B11" s="156" t="s">
        <v>38</v>
      </c>
      <c r="C11" s="48" t="str">
        <f>IF(OR($A11&gt;②発表件数・参加生徒数入力!$G$12,$P11=""),"",②発表件数・参加生徒数入力!$E$2)</f>
        <v/>
      </c>
      <c r="D11" s="49" t="str">
        <f>IF(OR($A11&gt;②発表件数・参加生徒数入力!$G$12,$P11=""),"",②発表件数・参加生徒数入力!$I$2)</f>
        <v/>
      </c>
      <c r="E11" s="44"/>
      <c r="F11" s="44"/>
      <c r="G11" s="44"/>
      <c r="H11" s="44"/>
      <c r="I11" s="44"/>
      <c r="J11" s="44"/>
      <c r="K11" s="44"/>
      <c r="L11" s="44"/>
      <c r="M11" s="44"/>
      <c r="N11" s="44"/>
      <c r="O11" s="44"/>
      <c r="P11" s="36"/>
      <c r="Q11" s="36"/>
      <c r="R11" s="255"/>
      <c r="S11" s="44"/>
      <c r="T11" s="256"/>
      <c r="U11" s="155" t="str">
        <f t="shared" ref="U11:U15" si="0">IF($B$4="","",IF(OR(AND($V11&gt;$B$4,COUNTA($E11:$R11)=0),AND($V11&lt;=$B$4,COUNTA($C11:$F11)=4,COUNTA($O11:$P11)=2,COUNTA($R11:$T11)=3)),"","NG"))</f>
        <v/>
      </c>
      <c r="V11" s="153">
        <v>2</v>
      </c>
    </row>
    <row r="12" spans="1:22" s="153" customFormat="1" ht="60" customHeight="1" thickBot="1">
      <c r="A12" s="153">
        <v>3</v>
      </c>
      <c r="B12" s="156" t="s">
        <v>39</v>
      </c>
      <c r="C12" s="48" t="str">
        <f>IF(OR($A12&gt;②発表件数・参加生徒数入力!$G$12,$P12=""),"",②発表件数・参加生徒数入力!$E$2)</f>
        <v/>
      </c>
      <c r="D12" s="49" t="str">
        <f>IF(OR($A12&gt;②発表件数・参加生徒数入力!$G$12,$P12=""),"",②発表件数・参加生徒数入力!$I$2)</f>
        <v/>
      </c>
      <c r="E12" s="44"/>
      <c r="F12" s="44"/>
      <c r="G12" s="44"/>
      <c r="H12" s="44"/>
      <c r="I12" s="44"/>
      <c r="J12" s="44"/>
      <c r="K12" s="44"/>
      <c r="L12" s="44"/>
      <c r="M12" s="44"/>
      <c r="N12" s="44"/>
      <c r="O12" s="44"/>
      <c r="P12" s="36"/>
      <c r="Q12" s="36"/>
      <c r="R12" s="255"/>
      <c r="S12" s="44"/>
      <c r="T12" s="256"/>
      <c r="U12" s="155" t="str">
        <f t="shared" si="0"/>
        <v/>
      </c>
      <c r="V12" s="153">
        <v>3</v>
      </c>
    </row>
    <row r="13" spans="1:22" s="153" customFormat="1" ht="60" customHeight="1" thickBot="1">
      <c r="A13" s="153">
        <v>4</v>
      </c>
      <c r="B13" s="156" t="s">
        <v>40</v>
      </c>
      <c r="C13" s="48" t="str">
        <f>IF(OR($A13&gt;②発表件数・参加生徒数入力!$G$12,$P13=""),"",②発表件数・参加生徒数入力!$E$2)</f>
        <v/>
      </c>
      <c r="D13" s="49" t="str">
        <f>IF(OR($A13&gt;②発表件数・参加生徒数入力!$G$12,$P13=""),"",②発表件数・参加生徒数入力!$I$2)</f>
        <v/>
      </c>
      <c r="E13" s="44"/>
      <c r="F13" s="44"/>
      <c r="G13" s="44"/>
      <c r="H13" s="44"/>
      <c r="I13" s="44"/>
      <c r="J13" s="44"/>
      <c r="K13" s="44"/>
      <c r="L13" s="44"/>
      <c r="M13" s="44"/>
      <c r="N13" s="44"/>
      <c r="O13" s="44"/>
      <c r="P13" s="36"/>
      <c r="Q13" s="36"/>
      <c r="R13" s="255"/>
      <c r="S13" s="44"/>
      <c r="T13" s="256"/>
      <c r="U13" s="155" t="str">
        <f t="shared" si="0"/>
        <v/>
      </c>
      <c r="V13" s="153">
        <v>4</v>
      </c>
    </row>
    <row r="14" spans="1:22" s="153" customFormat="1" ht="60" customHeight="1" thickBot="1">
      <c r="A14" s="153">
        <v>5</v>
      </c>
      <c r="B14" s="156" t="s">
        <v>59</v>
      </c>
      <c r="C14" s="48" t="str">
        <f>IF(OR($A14&gt;②発表件数・参加生徒数入力!$G$12,$P14=""),"",②発表件数・参加生徒数入力!$E$2)</f>
        <v/>
      </c>
      <c r="D14" s="49" t="str">
        <f>IF(OR($A14&gt;②発表件数・参加生徒数入力!$G$12,$P14=""),"",②発表件数・参加生徒数入力!$I$2)</f>
        <v/>
      </c>
      <c r="E14" s="44"/>
      <c r="F14" s="44"/>
      <c r="G14" s="44"/>
      <c r="H14" s="44"/>
      <c r="I14" s="44"/>
      <c r="J14" s="44"/>
      <c r="K14" s="44"/>
      <c r="L14" s="44"/>
      <c r="M14" s="44"/>
      <c r="N14" s="44"/>
      <c r="O14" s="44"/>
      <c r="P14" s="36"/>
      <c r="Q14" s="36"/>
      <c r="R14" s="255"/>
      <c r="S14" s="44"/>
      <c r="T14" s="256"/>
      <c r="U14" s="155" t="str">
        <f t="shared" si="0"/>
        <v/>
      </c>
      <c r="V14" s="153">
        <v>5</v>
      </c>
    </row>
    <row r="15" spans="1:22" s="153" customFormat="1" ht="60" customHeight="1" thickBot="1">
      <c r="A15" s="153">
        <v>6</v>
      </c>
      <c r="B15" s="157" t="s">
        <v>60</v>
      </c>
      <c r="C15" s="48" t="str">
        <f>IF(OR($A15&gt;②発表件数・参加生徒数入力!$G$12,$P15=""),"",②発表件数・参加生徒数入力!$E$2)</f>
        <v/>
      </c>
      <c r="D15" s="49" t="str">
        <f>IF(OR($A15&gt;②発表件数・参加生徒数入力!$G$12,$P15=""),"",②発表件数・参加生徒数入力!$I$2)</f>
        <v/>
      </c>
      <c r="E15" s="44"/>
      <c r="F15" s="44"/>
      <c r="G15" s="44"/>
      <c r="H15" s="44"/>
      <c r="I15" s="44"/>
      <c r="J15" s="44"/>
      <c r="K15" s="44"/>
      <c r="L15" s="44"/>
      <c r="M15" s="44"/>
      <c r="N15" s="44"/>
      <c r="O15" s="44"/>
      <c r="P15" s="36"/>
      <c r="Q15" s="36"/>
      <c r="R15" s="255"/>
      <c r="S15" s="44"/>
      <c r="T15" s="256"/>
      <c r="U15" s="155" t="str">
        <f t="shared" si="0"/>
        <v/>
      </c>
      <c r="V15" s="153">
        <v>6</v>
      </c>
    </row>
    <row r="16" spans="1:22" ht="70.95" customHeight="1">
      <c r="Q16" s="217"/>
      <c r="R16" s="145" t="s">
        <v>61</v>
      </c>
    </row>
  </sheetData>
  <sheetProtection sheet="1" objects="1" scenarios="1" selectLockedCells="1"/>
  <mergeCells count="15">
    <mergeCell ref="C4:D4"/>
    <mergeCell ref="R8:R9"/>
    <mergeCell ref="P8:P9"/>
    <mergeCell ref="Q8:Q9"/>
    <mergeCell ref="E8:F8"/>
    <mergeCell ref="K8:L8"/>
    <mergeCell ref="I8:J8"/>
    <mergeCell ref="G8:H8"/>
    <mergeCell ref="T8:T9"/>
    <mergeCell ref="S8:S9"/>
    <mergeCell ref="B8:B9"/>
    <mergeCell ref="C8:C9"/>
    <mergeCell ref="D8:D9"/>
    <mergeCell ref="O8:O9"/>
    <mergeCell ref="M8:N8"/>
  </mergeCells>
  <phoneticPr fontId="1"/>
  <conditionalFormatting sqref="U10:U15">
    <cfRule type="cellIs" dxfId="9" priority="38" operator="equal">
      <formula>"NG"</formula>
    </cfRule>
  </conditionalFormatting>
  <dataValidations count="1">
    <dataValidation imeMode="on" allowBlank="1" showInputMessage="1" showErrorMessage="1" sqref="C10:D15 P10:R15" xr:uid="{00000000-0002-0000-0500-000000000000}"/>
  </dataValidations>
  <pageMargins left="0.35433070866141736" right="0.35433070866141736" top="0.98425196850393704" bottom="0.98425196850393704" header="0.51181102362204722" footer="0.51181102362204722"/>
  <pageSetup paperSize="9" scale="58" orientation="landscape" cellComments="asDisplayed" horizontalDpi="4294967293" r:id="rId1"/>
  <headerFooter alignWithMargins="0"/>
  <legacyDrawing r:id="rId2"/>
  <extLst>
    <ext xmlns:x14="http://schemas.microsoft.com/office/spreadsheetml/2009/9/main" uri="{78C0D931-6437-407d-A8EE-F0AAD7539E65}">
      <x14:conditionalFormattings>
        <x14:conditionalFormatting xmlns:xm="http://schemas.microsoft.com/office/excel/2006/main">
          <x14:cfRule type="expression" priority="1" id="{01407069-2149-40AE-AEEB-8AB90DCB0D38}">
            <xm:f>$A10&lt;=②発表件数・参加生徒数入力!$G$12</xm:f>
            <x14:dxf>
              <fill>
                <patternFill>
                  <bgColor rgb="FFFFFF99"/>
                </patternFill>
              </fill>
            </x14:dxf>
          </x14:cfRule>
          <xm:sqref>C10:T15</xm:sqref>
        </x14:conditionalFormatting>
      </x14:conditionalFormattings>
    </ext>
    <ext xmlns:x14="http://schemas.microsoft.com/office/spreadsheetml/2009/9/main" uri="{CCE6A557-97BC-4b89-ADB6-D9C93CAAB3DF}">
      <x14:dataValidations xmlns:xm="http://schemas.microsoft.com/office/excel/2006/main" count="4">
        <x14:dataValidation type="list" imeMode="on" allowBlank="1" showInputMessage="1" showErrorMessage="1" xr:uid="{00000000-0002-0000-0500-000001000000}">
          <x14:formula1>
            <xm:f>③参加者入力!$F$15:$F$44</xm:f>
          </x14:formula1>
          <xm:sqref>N10:N15 L10:L15 J10:J15 F10:F15 H10:H15</xm:sqref>
        </x14:dataValidation>
        <x14:dataValidation type="list" allowBlank="1" showInputMessage="1" showErrorMessage="1" xr:uid="{00000000-0002-0000-0500-000002000000}">
          <x14:formula1>
            <xm:f>data!$K$2:$K$6</xm:f>
          </x14:formula1>
          <xm:sqref>O10:O15</xm:sqref>
        </x14:dataValidation>
        <x14:dataValidation type="list" imeMode="on" allowBlank="1" showInputMessage="1" showErrorMessage="1" xr:uid="{00000000-0002-0000-0500-000003000000}">
          <x14:formula1>
            <xm:f>data!$O$2:$O$5</xm:f>
          </x14:formula1>
          <xm:sqref>M10:M15 E10:E15 K10:K15 I10:I15 G10:G15</xm:sqref>
        </x14:dataValidation>
        <x14:dataValidation type="list" allowBlank="1" showInputMessage="1" showErrorMessage="1" xr:uid="{427B3439-C64B-4F21-8D76-C37E6E3D3D60}">
          <x14:formula1>
            <xm:f>data!$M$2:$M$3</xm:f>
          </x14:formula1>
          <xm:sqref>S10:T15</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U16"/>
  <sheetViews>
    <sheetView zoomScale="75" zoomScaleNormal="75" workbookViewId="0">
      <pane xSplit="2" ySplit="9" topLeftCell="C10" activePane="bottomRight" state="frozen"/>
      <selection pane="topRight" activeCell="C1" sqref="C1"/>
      <selection pane="bottomLeft" activeCell="A10" sqref="A10"/>
      <selection pane="bottomRight" activeCell="N10" sqref="N10"/>
    </sheetView>
  </sheetViews>
  <sheetFormatPr defaultColWidth="9" defaultRowHeight="13.3"/>
  <cols>
    <col min="1" max="1" width="1.84375" style="87" customWidth="1"/>
    <col min="2" max="2" width="7.765625" style="87" bestFit="1" customWidth="1"/>
    <col min="3" max="3" width="20.765625" style="87" customWidth="1"/>
    <col min="4" max="4" width="15.23046875" style="87" customWidth="1"/>
    <col min="5" max="5" width="10.61328125" style="87" customWidth="1"/>
    <col min="6" max="6" width="15.15234375" style="87" bestFit="1" customWidth="1"/>
    <col min="7" max="7" width="10.61328125" style="87" customWidth="1"/>
    <col min="8" max="8" width="15.15234375" style="87" bestFit="1" customWidth="1"/>
    <col min="9" max="9" width="10.61328125" style="87" customWidth="1"/>
    <col min="10" max="10" width="15.15234375" style="87" bestFit="1" customWidth="1"/>
    <col min="11" max="11" width="10.61328125" style="87" customWidth="1"/>
    <col min="12" max="12" width="15.15234375" style="87" bestFit="1" customWidth="1"/>
    <col min="13" max="13" width="10.61328125" style="87" customWidth="1"/>
    <col min="14" max="14" width="15.15234375" style="87" bestFit="1" customWidth="1"/>
    <col min="15" max="15" width="8.15234375" style="87" customWidth="1"/>
    <col min="16" max="16" width="33.15234375" style="87" customWidth="1"/>
    <col min="17" max="17" width="35" style="87" customWidth="1"/>
    <col min="18" max="19" width="13.23046875" style="87" customWidth="1"/>
    <col min="20" max="20" width="9" style="87"/>
    <col min="21" max="21" width="0" style="87" hidden="1" customWidth="1"/>
    <col min="22" max="16384" width="9" style="87"/>
  </cols>
  <sheetData>
    <row r="1" spans="1:21" ht="27.9">
      <c r="A1" s="134" t="s">
        <v>1456</v>
      </c>
    </row>
    <row r="2" spans="1:21" ht="28.5" customHeight="1">
      <c r="A2" s="149" t="s">
        <v>1423</v>
      </c>
      <c r="B2" s="149"/>
    </row>
    <row r="3" spans="1:21" ht="28.5" customHeight="1">
      <c r="A3" s="149"/>
      <c r="B3" s="149"/>
    </row>
    <row r="4" spans="1:21" ht="28.5" customHeight="1">
      <c r="A4" s="149"/>
      <c r="B4" s="150">
        <f>②発表件数・参加生徒数入力!H12</f>
        <v>0</v>
      </c>
      <c r="C4" s="369" t="s">
        <v>1418</v>
      </c>
      <c r="D4" s="369"/>
    </row>
    <row r="5" spans="1:21" ht="22.95" customHeight="1">
      <c r="A5" s="134"/>
      <c r="D5" s="151"/>
      <c r="E5" s="151"/>
      <c r="G5" s="151"/>
      <c r="I5" s="151"/>
      <c r="K5" s="151"/>
      <c r="M5" s="151"/>
    </row>
    <row r="6" spans="1:21" ht="22.95" customHeight="1">
      <c r="A6" s="134"/>
    </row>
    <row r="7" spans="1:21" ht="22.95" customHeight="1" thickBot="1"/>
    <row r="8" spans="1:21" ht="27.75" customHeight="1">
      <c r="B8" s="358"/>
      <c r="C8" s="349" t="s">
        <v>34</v>
      </c>
      <c r="D8" s="361" t="s">
        <v>1</v>
      </c>
      <c r="E8" s="362" t="s">
        <v>1436</v>
      </c>
      <c r="F8" s="363"/>
      <c r="G8" s="362" t="s">
        <v>1437</v>
      </c>
      <c r="H8" s="363"/>
      <c r="I8" s="362" t="s">
        <v>1438</v>
      </c>
      <c r="J8" s="363"/>
      <c r="K8" s="362" t="s">
        <v>1439</v>
      </c>
      <c r="L8" s="363"/>
      <c r="M8" s="362" t="s">
        <v>1440</v>
      </c>
      <c r="N8" s="363"/>
      <c r="O8" s="361" t="s">
        <v>36</v>
      </c>
      <c r="P8" s="361" t="s">
        <v>35</v>
      </c>
      <c r="Q8" s="370" t="s">
        <v>1441</v>
      </c>
      <c r="R8" s="356" t="s">
        <v>1492</v>
      </c>
      <c r="S8" s="354" t="s">
        <v>1491</v>
      </c>
    </row>
    <row r="9" spans="1:21" ht="27.75" customHeight="1" thickBot="1">
      <c r="B9" s="359"/>
      <c r="C9" s="360"/>
      <c r="D9" s="357"/>
      <c r="E9" s="216" t="s">
        <v>1308</v>
      </c>
      <c r="F9" s="152" t="s">
        <v>1309</v>
      </c>
      <c r="G9" s="216" t="s">
        <v>30</v>
      </c>
      <c r="H9" s="152" t="s">
        <v>1442</v>
      </c>
      <c r="I9" s="216" t="s">
        <v>30</v>
      </c>
      <c r="J9" s="152" t="s">
        <v>1442</v>
      </c>
      <c r="K9" s="216" t="s">
        <v>30</v>
      </c>
      <c r="L9" s="152" t="s">
        <v>1442</v>
      </c>
      <c r="M9" s="216" t="s">
        <v>30</v>
      </c>
      <c r="N9" s="152" t="s">
        <v>1442</v>
      </c>
      <c r="O9" s="357"/>
      <c r="P9" s="357"/>
      <c r="Q9" s="371"/>
      <c r="R9" s="357"/>
      <c r="S9" s="355"/>
    </row>
    <row r="10" spans="1:21" s="153" customFormat="1" ht="60" customHeight="1" thickBot="1">
      <c r="A10" s="153">
        <v>1</v>
      </c>
      <c r="B10" s="154" t="s">
        <v>37</v>
      </c>
      <c r="C10" s="50" t="str">
        <f>IF(OR(A10&gt;②発表件数・参加生徒数入力!$H$12,P10=""),"",②発表件数・参加生徒数入力!$E$2)</f>
        <v/>
      </c>
      <c r="D10" s="51" t="str">
        <f>IF(OR(A10&gt;②発表件数・参加生徒数入力!$H$12,P10=""),"",②発表件数・参加生徒数入力!$I$2)</f>
        <v/>
      </c>
      <c r="E10" s="44"/>
      <c r="F10" s="44"/>
      <c r="G10" s="44"/>
      <c r="H10" s="44"/>
      <c r="I10" s="44"/>
      <c r="J10" s="44"/>
      <c r="K10" s="44"/>
      <c r="L10" s="44"/>
      <c r="M10" s="44"/>
      <c r="N10" s="44"/>
      <c r="O10" s="44"/>
      <c r="P10" s="36"/>
      <c r="Q10" s="254"/>
      <c r="R10" s="44"/>
      <c r="S10" s="256"/>
      <c r="T10" s="158" t="str">
        <f>IF($B$4="","",IF(OR(AND($U10&gt;$B$4,COUNTA($E10:$Q10)=0),AND($U10&lt;=$B$4,COUNTA($C10:$F10)=4,COUNTA($O10:$P10)=2,COUNTA($R10:$S10)=2)),"","NG"))</f>
        <v/>
      </c>
      <c r="U10" s="153">
        <v>1</v>
      </c>
    </row>
    <row r="11" spans="1:21" s="153" customFormat="1" ht="60" customHeight="1" thickBot="1">
      <c r="A11" s="153">
        <v>2</v>
      </c>
      <c r="B11" s="156" t="s">
        <v>38</v>
      </c>
      <c r="C11" s="50" t="str">
        <f>IF(OR(A11&gt;②発表件数・参加生徒数入力!$H$12,P11=""),"",②発表件数・参加生徒数入力!$E$2)</f>
        <v/>
      </c>
      <c r="D11" s="51" t="str">
        <f>IF(OR(A11&gt;②発表件数・参加生徒数入力!$H$12,P11=""),"",②発表件数・参加生徒数入力!$I$2)</f>
        <v/>
      </c>
      <c r="E11" s="44"/>
      <c r="F11" s="44"/>
      <c r="G11" s="44"/>
      <c r="H11" s="44"/>
      <c r="I11" s="44"/>
      <c r="J11" s="44"/>
      <c r="K11" s="44"/>
      <c r="L11" s="44"/>
      <c r="M11" s="44"/>
      <c r="N11" s="44"/>
      <c r="O11" s="44"/>
      <c r="P11" s="36"/>
      <c r="Q11" s="254"/>
      <c r="R11" s="44"/>
      <c r="S11" s="256"/>
      <c r="T11" s="158" t="str">
        <f t="shared" ref="T11:T15" si="0">IF($B$4="","",IF(OR(AND($U11&gt;$B$4,COUNTA($E11:$Q11)=0),AND($U11&lt;=$B$4,COUNTA($C11:$F11)=4,COUNTA($O11:$P11)=2,COUNTA($R11:$S11)=2)),"","NG"))</f>
        <v/>
      </c>
      <c r="U11" s="153">
        <v>2</v>
      </c>
    </row>
    <row r="12" spans="1:21" s="153" customFormat="1" ht="60" customHeight="1" thickBot="1">
      <c r="A12" s="153">
        <v>3</v>
      </c>
      <c r="B12" s="156" t="s">
        <v>39</v>
      </c>
      <c r="C12" s="50" t="str">
        <f>IF(OR(A12&gt;②発表件数・参加生徒数入力!$H$12,P12=""),"",②発表件数・参加生徒数入力!$E$2)</f>
        <v/>
      </c>
      <c r="D12" s="51" t="str">
        <f>IF(OR(A12&gt;②発表件数・参加生徒数入力!$H$12,P12=""),"",②発表件数・参加生徒数入力!$I$2)</f>
        <v/>
      </c>
      <c r="E12" s="44"/>
      <c r="F12" s="44"/>
      <c r="G12" s="44"/>
      <c r="H12" s="44"/>
      <c r="I12" s="44"/>
      <c r="J12" s="44"/>
      <c r="K12" s="44"/>
      <c r="L12" s="44"/>
      <c r="M12" s="44"/>
      <c r="N12" s="44"/>
      <c r="O12" s="44"/>
      <c r="P12" s="36"/>
      <c r="Q12" s="254"/>
      <c r="R12" s="44"/>
      <c r="S12" s="256"/>
      <c r="T12" s="158" t="str">
        <f t="shared" si="0"/>
        <v/>
      </c>
      <c r="U12" s="153">
        <v>3</v>
      </c>
    </row>
    <row r="13" spans="1:21" s="153" customFormat="1" ht="60" customHeight="1" thickBot="1">
      <c r="A13" s="153">
        <v>4</v>
      </c>
      <c r="B13" s="156" t="s">
        <v>40</v>
      </c>
      <c r="C13" s="50" t="str">
        <f>IF(OR(A13&gt;②発表件数・参加生徒数入力!$H$12,P13=""),"",②発表件数・参加生徒数入力!$E$2)</f>
        <v/>
      </c>
      <c r="D13" s="51" t="str">
        <f>IF(OR(A13&gt;②発表件数・参加生徒数入力!$H$12,P13=""),"",②発表件数・参加生徒数入力!$I$2)</f>
        <v/>
      </c>
      <c r="E13" s="44"/>
      <c r="F13" s="44"/>
      <c r="G13" s="44"/>
      <c r="H13" s="44"/>
      <c r="I13" s="44"/>
      <c r="J13" s="44"/>
      <c r="K13" s="44"/>
      <c r="L13" s="44"/>
      <c r="M13" s="44"/>
      <c r="N13" s="44"/>
      <c r="O13" s="44"/>
      <c r="P13" s="36"/>
      <c r="Q13" s="254"/>
      <c r="R13" s="44"/>
      <c r="S13" s="256"/>
      <c r="T13" s="158" t="str">
        <f t="shared" si="0"/>
        <v/>
      </c>
      <c r="U13" s="153">
        <v>4</v>
      </c>
    </row>
    <row r="14" spans="1:21" s="153" customFormat="1" ht="60" customHeight="1" thickBot="1">
      <c r="A14" s="153">
        <v>5</v>
      </c>
      <c r="B14" s="156" t="s">
        <v>59</v>
      </c>
      <c r="C14" s="50" t="str">
        <f>IF(OR(A14&gt;②発表件数・参加生徒数入力!$H$12,P14=""),"",②発表件数・参加生徒数入力!$E$2)</f>
        <v/>
      </c>
      <c r="D14" s="51" t="str">
        <f>IF(OR(A14&gt;②発表件数・参加生徒数入力!$H$12,P14=""),"",②発表件数・参加生徒数入力!$I$2)</f>
        <v/>
      </c>
      <c r="E14" s="44"/>
      <c r="F14" s="44"/>
      <c r="G14" s="44"/>
      <c r="H14" s="44"/>
      <c r="I14" s="44"/>
      <c r="J14" s="44"/>
      <c r="K14" s="44"/>
      <c r="L14" s="44"/>
      <c r="M14" s="44"/>
      <c r="N14" s="44"/>
      <c r="O14" s="44"/>
      <c r="P14" s="36"/>
      <c r="Q14" s="254"/>
      <c r="R14" s="44"/>
      <c r="S14" s="256"/>
      <c r="T14" s="158" t="str">
        <f t="shared" si="0"/>
        <v/>
      </c>
      <c r="U14" s="153">
        <v>5</v>
      </c>
    </row>
    <row r="15" spans="1:21" s="153" customFormat="1" ht="60" customHeight="1" thickBot="1">
      <c r="A15" s="153">
        <v>6</v>
      </c>
      <c r="B15" s="157" t="s">
        <v>60</v>
      </c>
      <c r="C15" s="50" t="str">
        <f>IF(OR(A15&gt;②発表件数・参加生徒数入力!$H$12,P15=""),"",②発表件数・参加生徒数入力!$E$2)</f>
        <v/>
      </c>
      <c r="D15" s="51" t="str">
        <f>IF(OR(A15&gt;②発表件数・参加生徒数入力!$H$12,P15=""),"",②発表件数・参加生徒数入力!$I$2)</f>
        <v/>
      </c>
      <c r="E15" s="44"/>
      <c r="F15" s="44"/>
      <c r="G15" s="44"/>
      <c r="H15" s="44"/>
      <c r="I15" s="44"/>
      <c r="J15" s="44"/>
      <c r="K15" s="44"/>
      <c r="L15" s="44"/>
      <c r="M15" s="44"/>
      <c r="N15" s="44"/>
      <c r="O15" s="44"/>
      <c r="P15" s="36"/>
      <c r="Q15" s="254"/>
      <c r="R15" s="44"/>
      <c r="S15" s="256"/>
      <c r="T15" s="158" t="str">
        <f t="shared" si="0"/>
        <v/>
      </c>
      <c r="U15" s="153">
        <v>6</v>
      </c>
    </row>
    <row r="16" spans="1:21" ht="67.2" customHeight="1">
      <c r="Q16" s="218"/>
    </row>
  </sheetData>
  <sheetProtection sheet="1" objects="1" scenarios="1" selectLockedCells="1"/>
  <mergeCells count="14">
    <mergeCell ref="R8:R9"/>
    <mergeCell ref="S8:S9"/>
    <mergeCell ref="C4:D4"/>
    <mergeCell ref="B8:B9"/>
    <mergeCell ref="C8:C9"/>
    <mergeCell ref="D8:D9"/>
    <mergeCell ref="O8:O9"/>
    <mergeCell ref="P8:P9"/>
    <mergeCell ref="E8:F8"/>
    <mergeCell ref="Q8:Q9"/>
    <mergeCell ref="M8:N8"/>
    <mergeCell ref="G8:H8"/>
    <mergeCell ref="I8:J8"/>
    <mergeCell ref="K8:L8"/>
  </mergeCells>
  <phoneticPr fontId="1"/>
  <conditionalFormatting sqref="T10:T15">
    <cfRule type="cellIs" dxfId="6" priority="39" operator="equal">
      <formula>"NG"</formula>
    </cfRule>
  </conditionalFormatting>
  <dataValidations count="1">
    <dataValidation imeMode="on" allowBlank="1" showInputMessage="1" showErrorMessage="1" sqref="C10:D15 P10:Q15" xr:uid="{00000000-0002-0000-0600-000000000000}"/>
  </dataValidations>
  <pageMargins left="0.35433070866141736" right="0.35433070866141736" top="0.98425196850393704" bottom="0.98425196850393704" header="0.51181102362204722" footer="0.51181102362204722"/>
  <pageSetup paperSize="9" scale="82" orientation="landscape" cellComments="asDisplayed" horizontalDpi="4294967293" r:id="rId1"/>
  <headerFooter alignWithMargins="0"/>
  <legacyDrawing r:id="rId2"/>
  <extLst>
    <ext xmlns:x14="http://schemas.microsoft.com/office/spreadsheetml/2009/9/main" uri="{78C0D931-6437-407d-A8EE-F0AAD7539E65}">
      <x14:conditionalFormattings>
        <x14:conditionalFormatting xmlns:xm="http://schemas.microsoft.com/office/excel/2006/main">
          <x14:cfRule type="expression" priority="7" id="{779E84E4-E83A-4225-9B8D-C3EFBFDB9C83}">
            <xm:f>$A10&lt;=②発表件数・参加生徒数入力!$H$12</xm:f>
            <x14:dxf>
              <fill>
                <patternFill>
                  <bgColor rgb="FFFFFF99"/>
                </patternFill>
              </fill>
            </x14:dxf>
          </x14:cfRule>
          <xm:sqref>C10:Q15</xm:sqref>
        </x14:conditionalFormatting>
        <x14:conditionalFormatting xmlns:xm="http://schemas.microsoft.com/office/excel/2006/main">
          <x14:cfRule type="expression" priority="1" id="{01A7BAE8-83B0-4386-9B9D-414AD58F5F79}">
            <xm:f>$A10&lt;=②発表件数・参加生徒数入力!$G$12</xm:f>
            <x14:dxf>
              <fill>
                <patternFill>
                  <bgColor rgb="FFFFFF99"/>
                </patternFill>
              </fill>
            </x14:dxf>
          </x14:cfRule>
          <xm:sqref>R10:S15</xm:sqref>
        </x14:conditionalFormatting>
      </x14:conditionalFormattings>
    </ext>
    <ext xmlns:x14="http://schemas.microsoft.com/office/spreadsheetml/2009/9/main" uri="{CCE6A557-97BC-4b89-ADB6-D9C93CAAB3DF}">
      <x14:dataValidations xmlns:xm="http://schemas.microsoft.com/office/excel/2006/main" count="4">
        <x14:dataValidation type="list" imeMode="on" allowBlank="1" showInputMessage="1" showErrorMessage="1" xr:uid="{00000000-0002-0000-0600-000001000000}">
          <x14:formula1>
            <xm:f>③参加者入力!$F$15:$F$44</xm:f>
          </x14:formula1>
          <xm:sqref>N10:N15 F10:F15 H10:H15 J10:J15 L10:L15</xm:sqref>
        </x14:dataValidation>
        <x14:dataValidation type="list" allowBlank="1" showInputMessage="1" showErrorMessage="1" xr:uid="{00000000-0002-0000-0600-000002000000}">
          <x14:formula1>
            <xm:f>data!$K$2:$K$6</xm:f>
          </x14:formula1>
          <xm:sqref>O10:O15</xm:sqref>
        </x14:dataValidation>
        <x14:dataValidation type="list" imeMode="on" allowBlank="1" showInputMessage="1" showErrorMessage="1" xr:uid="{00000000-0002-0000-0600-000003000000}">
          <x14:formula1>
            <xm:f>data!$O$2:$O$5</xm:f>
          </x14:formula1>
          <xm:sqref>E10:E15 M10:M15 G10:G15 I10:I15 K10:K15</xm:sqref>
        </x14:dataValidation>
        <x14:dataValidation type="list" allowBlank="1" showInputMessage="1" showErrorMessage="1" xr:uid="{09B1C3A4-A184-41FD-891A-152FC72A6171}">
          <x14:formula1>
            <xm:f>data!$M$2:$M$3</xm:f>
          </x14:formula1>
          <xm:sqref>R10:S15</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P36"/>
  <sheetViews>
    <sheetView workbookViewId="0">
      <selection activeCell="E20" sqref="E20"/>
    </sheetView>
  </sheetViews>
  <sheetFormatPr defaultColWidth="9" defaultRowHeight="13.3"/>
  <cols>
    <col min="1" max="1" width="5.15234375" style="87" customWidth="1"/>
    <col min="2" max="2" width="16.15234375" style="87" customWidth="1"/>
    <col min="3" max="3" width="20.61328125" style="105" customWidth="1"/>
    <col min="4" max="4" width="12.4609375" style="87" customWidth="1"/>
    <col min="5" max="5" width="6.3828125" style="105" customWidth="1"/>
    <col min="6" max="6" width="6" style="87" customWidth="1"/>
    <col min="7" max="7" width="6.15234375" style="87" customWidth="1"/>
    <col min="8" max="8" width="11.3828125" style="87" bestFit="1" customWidth="1"/>
    <col min="9" max="9" width="6.15234375" style="105" customWidth="1"/>
    <col min="10" max="10" width="6.3828125" style="105" customWidth="1"/>
    <col min="11" max="11" width="5.4609375" style="87" customWidth="1"/>
    <col min="12" max="12" width="13.23046875" style="87" customWidth="1"/>
    <col min="13" max="13" width="5.4609375" style="87" customWidth="1"/>
    <col min="14" max="14" width="6.3828125" style="105" customWidth="1"/>
    <col min="15" max="15" width="5.4609375" style="105" customWidth="1"/>
    <col min="16" max="16" width="13.4609375" style="87" customWidth="1"/>
    <col min="17" max="16384" width="9" style="87"/>
  </cols>
  <sheetData>
    <row r="1" spans="1:16" ht="27.9">
      <c r="A1" s="134" t="s">
        <v>11</v>
      </c>
      <c r="E1" s="220" t="s">
        <v>25</v>
      </c>
    </row>
    <row r="2" spans="1:16" ht="10.199999999999999" customHeight="1">
      <c r="A2" s="134"/>
    </row>
    <row r="3" spans="1:16" ht="16.5" customHeight="1">
      <c r="A3" s="134"/>
      <c r="B3" s="186" t="s">
        <v>0</v>
      </c>
      <c r="C3" s="377" t="str">
        <f>IF(②発表件数・参加生徒数入力!E2="","",②発表件数・参加生徒数入力!E2)</f>
        <v/>
      </c>
      <c r="D3" s="378"/>
      <c r="F3" s="379" t="s">
        <v>1</v>
      </c>
      <c r="G3" s="379"/>
      <c r="H3" s="377" t="str">
        <f>IF(②発表件数・参加生徒数入力!I2="","",②発表件数・参加生徒数入力!I2)</f>
        <v/>
      </c>
      <c r="I3" s="380"/>
      <c r="J3" s="378"/>
    </row>
    <row r="4" spans="1:16" s="173" customFormat="1" ht="10.199999999999999" customHeight="1">
      <c r="C4" s="174"/>
      <c r="E4" s="174"/>
      <c r="I4" s="174"/>
      <c r="J4" s="174"/>
      <c r="N4" s="174"/>
      <c r="O4" s="174"/>
    </row>
    <row r="5" spans="1:16" s="186" customFormat="1" ht="14.15">
      <c r="B5" s="186" t="s">
        <v>6</v>
      </c>
      <c r="C5" s="193"/>
      <c r="D5" s="187" t="s">
        <v>23</v>
      </c>
      <c r="E5" s="188">
        <f>②発表件数・参加生徒数入力!I12</f>
        <v>0</v>
      </c>
      <c r="F5" s="186" t="s">
        <v>22</v>
      </c>
      <c r="I5" s="193"/>
      <c r="J5" s="193"/>
      <c r="L5" s="189">
        <v>1500</v>
      </c>
      <c r="M5" s="190" t="s">
        <v>2</v>
      </c>
      <c r="N5" s="191">
        <f>IF(E5="","",E5)</f>
        <v>0</v>
      </c>
      <c r="O5" s="193" t="s">
        <v>4</v>
      </c>
      <c r="P5" s="192">
        <f>IF(OR(E5="",E5=0),0,L5*N5)</f>
        <v>0</v>
      </c>
    </row>
    <row r="6" spans="1:16" s="186" customFormat="1" ht="6" customHeight="1">
      <c r="C6" s="193"/>
      <c r="E6" s="193"/>
      <c r="I6" s="193"/>
      <c r="J6" s="193"/>
      <c r="N6" s="193"/>
      <c r="O6" s="193"/>
    </row>
    <row r="7" spans="1:16" s="186" customFormat="1" ht="14.15">
      <c r="C7" s="193"/>
      <c r="E7" s="193"/>
      <c r="H7" s="381" t="s">
        <v>20</v>
      </c>
      <c r="I7" s="381"/>
      <c r="J7" s="381"/>
      <c r="L7" s="381" t="s">
        <v>21</v>
      </c>
      <c r="M7" s="381"/>
      <c r="N7" s="381"/>
      <c r="O7" s="193"/>
    </row>
    <row r="8" spans="1:16" s="186" customFormat="1" ht="14.15">
      <c r="B8" s="186" t="s">
        <v>5</v>
      </c>
      <c r="C8" s="194" t="s">
        <v>12</v>
      </c>
      <c r="D8" s="187" t="s">
        <v>16</v>
      </c>
      <c r="E8" s="188">
        <f>②発表件数・参加生徒数入力!B12</f>
        <v>0</v>
      </c>
      <c r="F8" s="186" t="s">
        <v>19</v>
      </c>
      <c r="H8" s="189">
        <v>4500</v>
      </c>
      <c r="I8" s="190" t="s">
        <v>2</v>
      </c>
      <c r="J8" s="191" t="str">
        <f>IF(E8="","",IF(E8=0,"0","1"))</f>
        <v>0</v>
      </c>
      <c r="K8" s="193" t="s">
        <v>3</v>
      </c>
      <c r="L8" s="189">
        <v>1500</v>
      </c>
      <c r="M8" s="190" t="s">
        <v>2</v>
      </c>
      <c r="N8" s="191">
        <f>IF(E8="","",IF(E8&gt;2,E8-2,0))</f>
        <v>0</v>
      </c>
      <c r="O8" s="193" t="s">
        <v>4</v>
      </c>
      <c r="P8" s="192">
        <f>IF(OR(E8="",E8=0),0,H8*J8+L8*N8)</f>
        <v>0</v>
      </c>
    </row>
    <row r="9" spans="1:16" s="186" customFormat="1" ht="6" customHeight="1">
      <c r="C9" s="195"/>
      <c r="E9" s="193"/>
      <c r="H9" s="189"/>
      <c r="I9" s="193"/>
      <c r="J9" s="193"/>
      <c r="K9" s="193"/>
      <c r="L9" s="196"/>
      <c r="M9" s="193"/>
      <c r="N9" s="193"/>
      <c r="O9" s="193"/>
    </row>
    <row r="10" spans="1:16" s="186" customFormat="1" ht="14.15">
      <c r="C10" s="194" t="s">
        <v>13</v>
      </c>
      <c r="D10" s="187" t="s">
        <v>16</v>
      </c>
      <c r="E10" s="188">
        <f>②発表件数・参加生徒数入力!C12</f>
        <v>0</v>
      </c>
      <c r="F10" s="186" t="s">
        <v>19</v>
      </c>
      <c r="H10" s="189">
        <v>4500</v>
      </c>
      <c r="I10" s="190" t="s">
        <v>2</v>
      </c>
      <c r="J10" s="191" t="str">
        <f>IF(E10="","",IF(E10=0,"0","1"))</f>
        <v>0</v>
      </c>
      <c r="K10" s="193" t="s">
        <v>3</v>
      </c>
      <c r="L10" s="189">
        <v>1500</v>
      </c>
      <c r="M10" s="190" t="s">
        <v>2</v>
      </c>
      <c r="N10" s="191">
        <f>IF(E10="","",IF(E10&gt;2,E10-2,0))</f>
        <v>0</v>
      </c>
      <c r="O10" s="193" t="s">
        <v>4</v>
      </c>
      <c r="P10" s="192">
        <f>IF(OR(E10="",E10=0),0,H10*J10+L10*N10)</f>
        <v>0</v>
      </c>
    </row>
    <row r="11" spans="1:16" s="186" customFormat="1" ht="6" customHeight="1">
      <c r="C11" s="195"/>
      <c r="E11" s="193"/>
      <c r="H11" s="189"/>
      <c r="I11" s="193"/>
      <c r="J11" s="193"/>
      <c r="L11" s="189"/>
      <c r="N11" s="193"/>
      <c r="O11" s="193"/>
    </row>
    <row r="12" spans="1:16" s="186" customFormat="1" ht="14.15">
      <c r="C12" s="194" t="s">
        <v>14</v>
      </c>
      <c r="D12" s="187" t="s">
        <v>16</v>
      </c>
      <c r="E12" s="188">
        <f>SUM(②発表件数・参加生徒数入力!D12:E12)</f>
        <v>0</v>
      </c>
      <c r="F12" s="186" t="s">
        <v>19</v>
      </c>
      <c r="H12" s="189">
        <v>4500</v>
      </c>
      <c r="I12" s="190" t="s">
        <v>2</v>
      </c>
      <c r="J12" s="191" t="str">
        <f>IF(E12="","",IF(E12=0,"0","1"))</f>
        <v>0</v>
      </c>
      <c r="K12" s="193" t="s">
        <v>3</v>
      </c>
      <c r="L12" s="189">
        <v>1500</v>
      </c>
      <c r="M12" s="190" t="s">
        <v>2</v>
      </c>
      <c r="N12" s="191">
        <f>IF(E12="","",IF(E12&gt;2,E12-2,0))</f>
        <v>0</v>
      </c>
      <c r="O12" s="193" t="s">
        <v>4</v>
      </c>
      <c r="P12" s="192">
        <f>IF(OR(E12="",E12=0),0,H12*J12+L12*N12)</f>
        <v>0</v>
      </c>
    </row>
    <row r="13" spans="1:16" s="186" customFormat="1" ht="6" customHeight="1">
      <c r="C13" s="195"/>
      <c r="E13" s="193"/>
      <c r="H13" s="189"/>
      <c r="I13" s="193"/>
      <c r="J13" s="193"/>
      <c r="L13" s="189"/>
      <c r="N13" s="193"/>
      <c r="O13" s="193"/>
    </row>
    <row r="14" spans="1:16" s="186" customFormat="1" ht="14.15">
      <c r="C14" s="194" t="s">
        <v>15</v>
      </c>
      <c r="D14" s="187" t="s">
        <v>16</v>
      </c>
      <c r="E14" s="188">
        <f>②発表件数・参加生徒数入力!F12</f>
        <v>0</v>
      </c>
      <c r="F14" s="186" t="s">
        <v>19</v>
      </c>
      <c r="H14" s="189">
        <v>4500</v>
      </c>
      <c r="I14" s="190" t="s">
        <v>2</v>
      </c>
      <c r="J14" s="191" t="str">
        <f>IF(E14="","",IF(E14=0,"0","1"))</f>
        <v>0</v>
      </c>
      <c r="K14" s="193" t="s">
        <v>3</v>
      </c>
      <c r="L14" s="189">
        <v>1500</v>
      </c>
      <c r="M14" s="190" t="s">
        <v>2</v>
      </c>
      <c r="N14" s="191">
        <f>IF(E14="","",IF(E14&gt;2,E14-2,0))</f>
        <v>0</v>
      </c>
      <c r="O14" s="193" t="s">
        <v>4</v>
      </c>
      <c r="P14" s="192">
        <f>IF(OR(E14="",E14=0),0,H14*J14+L14*N14)</f>
        <v>0</v>
      </c>
    </row>
    <row r="15" spans="1:16" s="186" customFormat="1" ht="6" customHeight="1">
      <c r="C15" s="195"/>
      <c r="E15" s="193"/>
      <c r="H15" s="189"/>
      <c r="I15" s="193"/>
      <c r="J15" s="193"/>
      <c r="L15" s="189"/>
      <c r="N15" s="193"/>
      <c r="O15" s="193"/>
    </row>
    <row r="16" spans="1:16" s="186" customFormat="1" ht="14.15">
      <c r="C16" s="194" t="s">
        <v>62</v>
      </c>
      <c r="D16" s="187" t="s">
        <v>16</v>
      </c>
      <c r="E16" s="188">
        <f>②発表件数・参加生徒数入力!G12</f>
        <v>0</v>
      </c>
      <c r="F16" s="186" t="s">
        <v>19</v>
      </c>
      <c r="I16" s="193"/>
      <c r="J16" s="193"/>
      <c r="L16" s="189">
        <v>1500</v>
      </c>
      <c r="M16" s="190" t="s">
        <v>2</v>
      </c>
      <c r="N16" s="191">
        <f>IF(E16="","",E16)</f>
        <v>0</v>
      </c>
      <c r="O16" s="193" t="s">
        <v>4</v>
      </c>
      <c r="P16" s="192">
        <f>IF(OR(E16="",E16=0),0,L16*N16)</f>
        <v>0</v>
      </c>
    </row>
    <row r="17" spans="1:16" s="186" customFormat="1" ht="6" customHeight="1">
      <c r="C17" s="195"/>
      <c r="E17" s="193"/>
      <c r="I17" s="193"/>
      <c r="J17" s="193"/>
      <c r="N17" s="193"/>
      <c r="O17" s="193"/>
    </row>
    <row r="18" spans="1:16" s="186" customFormat="1" ht="14.15">
      <c r="C18" s="194" t="s">
        <v>63</v>
      </c>
      <c r="D18" s="187" t="s">
        <v>16</v>
      </c>
      <c r="E18" s="188">
        <f>②発表件数・参加生徒数入力!H12</f>
        <v>0</v>
      </c>
      <c r="F18" s="186" t="s">
        <v>19</v>
      </c>
      <c r="I18" s="193"/>
      <c r="J18" s="193"/>
      <c r="L18" s="189">
        <v>1000</v>
      </c>
      <c r="M18" s="190" t="s">
        <v>2</v>
      </c>
      <c r="N18" s="191">
        <f>IF(E18="","",E18)</f>
        <v>0</v>
      </c>
      <c r="O18" s="193" t="s">
        <v>4</v>
      </c>
      <c r="P18" s="192">
        <f>IF(OR(E18="",E18=0),0,L18*N18)</f>
        <v>0</v>
      </c>
    </row>
    <row r="19" spans="1:16" s="186" customFormat="1" ht="14.15">
      <c r="C19" s="193"/>
      <c r="E19" s="193"/>
      <c r="I19" s="193"/>
      <c r="J19" s="193"/>
      <c r="L19" s="173"/>
      <c r="N19" s="193"/>
      <c r="O19" s="193"/>
    </row>
    <row r="20" spans="1:16" s="186" customFormat="1" ht="14.15">
      <c r="B20" s="186" t="s">
        <v>1392</v>
      </c>
      <c r="C20" s="193"/>
      <c r="E20" s="219"/>
      <c r="F20" s="186" t="s">
        <v>10</v>
      </c>
      <c r="I20" s="193"/>
      <c r="J20" s="189"/>
      <c r="K20" s="189"/>
      <c r="L20" s="189">
        <v>500</v>
      </c>
      <c r="M20" s="193" t="s">
        <v>2</v>
      </c>
      <c r="N20" s="191" t="str">
        <f>IF(E20="","",E20)</f>
        <v/>
      </c>
      <c r="O20" s="193" t="s">
        <v>4</v>
      </c>
      <c r="P20" s="192">
        <f>IF(OR(E20="",E20=0),0,L20*N20)</f>
        <v>0</v>
      </c>
    </row>
    <row r="21" spans="1:16" s="173" customFormat="1" ht="13.75" thickBot="1">
      <c r="C21" s="174"/>
      <c r="E21" s="174"/>
      <c r="I21" s="174"/>
      <c r="J21" s="174"/>
      <c r="N21" s="174"/>
      <c r="O21" s="174"/>
    </row>
    <row r="22" spans="1:16" ht="24" thickBot="1">
      <c r="K22" s="372" t="s">
        <v>24</v>
      </c>
      <c r="L22" s="373"/>
      <c r="M22" s="373"/>
      <c r="N22" s="374">
        <f>SUM(P5,P8,P10,P12,P14,P16,P18,P20)</f>
        <v>0</v>
      </c>
      <c r="O22" s="375"/>
      <c r="P22" s="376"/>
    </row>
    <row r="23" spans="1:16" ht="3.65" customHeight="1"/>
    <row r="24" spans="1:16" ht="14.15">
      <c r="B24" s="186" t="s">
        <v>45</v>
      </c>
    </row>
    <row r="25" spans="1:16" ht="37.950000000000003" customHeight="1">
      <c r="B25" s="386"/>
      <c r="C25" s="387"/>
      <c r="D25" s="387"/>
      <c r="E25" s="387"/>
      <c r="F25" s="387"/>
      <c r="G25" s="387"/>
      <c r="H25" s="387"/>
      <c r="I25" s="387"/>
      <c r="J25" s="387"/>
      <c r="K25" s="387"/>
      <c r="L25" s="387"/>
      <c r="M25" s="387"/>
      <c r="N25" s="387"/>
      <c r="O25" s="387"/>
      <c r="P25" s="388"/>
    </row>
    <row r="26" spans="1:16" ht="4.95" customHeight="1"/>
    <row r="27" spans="1:16" ht="33.65" customHeight="1">
      <c r="B27" s="389" t="s">
        <v>1454</v>
      </c>
      <c r="C27" s="390"/>
      <c r="D27" s="390"/>
      <c r="E27" s="390"/>
      <c r="F27" s="390"/>
      <c r="G27" s="390"/>
      <c r="H27" s="390"/>
      <c r="I27" s="390"/>
      <c r="J27" s="390"/>
      <c r="K27" s="390"/>
      <c r="L27" s="390"/>
      <c r="M27" s="390"/>
      <c r="N27" s="390"/>
      <c r="O27" s="390"/>
      <c r="P27" s="390"/>
    </row>
    <row r="28" spans="1:16">
      <c r="B28" s="87" t="s">
        <v>1348</v>
      </c>
    </row>
    <row r="29" spans="1:16" ht="6" customHeight="1" thickBot="1"/>
    <row r="30" spans="1:16" s="149" customFormat="1" ht="17.149999999999999" thickTop="1">
      <c r="A30" s="391" t="s">
        <v>1338</v>
      </c>
      <c r="B30" s="392"/>
      <c r="C30" s="221" t="str">
        <f>data!C22</f>
        <v>稚内信用金庫</v>
      </c>
      <c r="D30" s="393" t="str">
        <f>data!C23</f>
        <v>東支店</v>
      </c>
      <c r="E30" s="393"/>
      <c r="F30" s="222"/>
      <c r="G30" s="392" t="s">
        <v>1344</v>
      </c>
      <c r="H30" s="392"/>
      <c r="I30" s="392"/>
      <c r="J30" s="221" t="str">
        <f>data!C24</f>
        <v>普通</v>
      </c>
      <c r="K30" s="222"/>
      <c r="L30" s="392" t="s">
        <v>1345</v>
      </c>
      <c r="M30" s="392"/>
      <c r="N30" s="394" t="str">
        <f>data!C25</f>
        <v>1192762</v>
      </c>
      <c r="O30" s="392"/>
      <c r="P30" s="395"/>
    </row>
    <row r="31" spans="1:16" s="149" customFormat="1" ht="16.75">
      <c r="A31" s="223"/>
      <c r="B31" s="149" t="str">
        <f>"（銀行コード："&amp;data!C29&amp;"　／　　支店コード："&amp;data!C30&amp;"）"</f>
        <v>（銀行コード：1021　／　　支店コード：004）</v>
      </c>
      <c r="C31" s="224"/>
      <c r="E31" s="224"/>
      <c r="I31" s="224"/>
      <c r="J31" s="224"/>
      <c r="N31" s="224"/>
      <c r="O31" s="224"/>
      <c r="P31" s="225"/>
    </row>
    <row r="32" spans="1:16" s="149" customFormat="1" ht="16.75">
      <c r="A32" s="382" t="s">
        <v>1347</v>
      </c>
      <c r="B32" s="383"/>
      <c r="C32" s="226" t="str">
        <f>data!C26</f>
        <v>稚内高校理科全道当番校　代表　小林洋介</v>
      </c>
      <c r="E32" s="224"/>
      <c r="I32" s="224"/>
      <c r="J32" s="224"/>
      <c r="N32" s="224"/>
      <c r="O32" s="224"/>
      <c r="P32" s="225"/>
    </row>
    <row r="33" spans="1:16" s="149" customFormat="1" ht="16.75">
      <c r="A33" s="227"/>
      <c r="B33" s="224"/>
      <c r="C33" s="228" t="str">
        <f>data!C27</f>
        <v>ワッカナイコウコウリカゼンドウトウバンコウ ダイヒョウ コバヤシヨウスケ</v>
      </c>
      <c r="E33" s="224"/>
      <c r="I33" s="224"/>
      <c r="J33" s="224"/>
      <c r="N33" s="224"/>
      <c r="O33" s="224"/>
      <c r="P33" s="225"/>
    </row>
    <row r="34" spans="1:16" s="149" customFormat="1" ht="17.149999999999999" thickBot="1">
      <c r="A34" s="384" t="s">
        <v>1349</v>
      </c>
      <c r="B34" s="385"/>
      <c r="C34" s="229">
        <f>data!C28</f>
        <v>45904</v>
      </c>
      <c r="D34" s="230">
        <f>WEEKDAY(C34)</f>
        <v>5</v>
      </c>
      <c r="E34" s="231" t="s">
        <v>1259</v>
      </c>
      <c r="F34" s="232"/>
      <c r="G34" s="232"/>
      <c r="H34" s="232"/>
      <c r="I34" s="231"/>
      <c r="J34" s="231"/>
      <c r="K34" s="232"/>
      <c r="L34" s="232"/>
      <c r="M34" s="232"/>
      <c r="N34" s="231"/>
      <c r="O34" s="231"/>
      <c r="P34" s="233"/>
    </row>
    <row r="35" spans="1:16" ht="13.75" thickTop="1"/>
    <row r="36" spans="1:16">
      <c r="B36" s="87" t="s">
        <v>1501</v>
      </c>
    </row>
  </sheetData>
  <sheetProtection sheet="1" selectLockedCells="1"/>
  <mergeCells count="16">
    <mergeCell ref="A32:B32"/>
    <mergeCell ref="A34:B34"/>
    <mergeCell ref="B25:P25"/>
    <mergeCell ref="B27:P27"/>
    <mergeCell ref="A30:B30"/>
    <mergeCell ref="D30:E30"/>
    <mergeCell ref="G30:I30"/>
    <mergeCell ref="L30:M30"/>
    <mergeCell ref="N30:P30"/>
    <mergeCell ref="K22:M22"/>
    <mergeCell ref="N22:P22"/>
    <mergeCell ref="C3:D3"/>
    <mergeCell ref="F3:G3"/>
    <mergeCell ref="H3:J3"/>
    <mergeCell ref="H7:J7"/>
    <mergeCell ref="L7:N7"/>
  </mergeCells>
  <phoneticPr fontId="1"/>
  <dataValidations count="3">
    <dataValidation imeMode="on" allowBlank="1" showInputMessage="1" showErrorMessage="1" sqref="B25:P25" xr:uid="{00000000-0002-0000-0700-000000000000}"/>
    <dataValidation type="whole" allowBlank="1" showInputMessage="1" showErrorMessage="1" error="無効な値です。_x000a_入力し直してください。" sqref="E5" xr:uid="{00000000-0002-0000-0700-000001000000}">
      <formula1>0</formula1>
      <formula2>50</formula2>
    </dataValidation>
    <dataValidation type="whole" allowBlank="1" showInputMessage="1" showErrorMessage="1" error="無効な値です。_x000a_入力し直してください。" sqref="E8 E16 E14 E12 E10 E18" xr:uid="{00000000-0002-0000-0700-000002000000}">
      <formula1>0</formula1>
      <formula2>10</formula2>
    </dataValidation>
  </dataValidations>
  <pageMargins left="0.7" right="0.7" top="0.75" bottom="0.75" header="0.3" footer="0.3"/>
  <pageSetup paperSize="9" scale="92"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M31"/>
  <sheetViews>
    <sheetView zoomScaleNormal="100" workbookViewId="0">
      <selection activeCell="A3" sqref="A3"/>
    </sheetView>
  </sheetViews>
  <sheetFormatPr defaultColWidth="8.765625" defaultRowHeight="18.45"/>
  <cols>
    <col min="1" max="1" width="18" style="159" customWidth="1"/>
    <col min="2" max="16384" width="8.765625" style="159"/>
  </cols>
  <sheetData>
    <row r="1" spans="1:13">
      <c r="A1" s="409" t="s">
        <v>1370</v>
      </c>
      <c r="B1" s="409"/>
      <c r="C1" s="409"/>
      <c r="D1" s="409"/>
      <c r="E1" s="409"/>
      <c r="F1" s="409"/>
      <c r="G1" s="409"/>
      <c r="H1" s="409"/>
      <c r="I1" s="409"/>
    </row>
    <row r="2" spans="1:13" ht="39" customHeight="1">
      <c r="A2" s="403" t="s">
        <v>1435</v>
      </c>
      <c r="B2" s="403"/>
      <c r="C2" s="403"/>
      <c r="D2" s="403"/>
      <c r="E2" s="403"/>
      <c r="F2" s="403"/>
      <c r="G2" s="403"/>
      <c r="H2" s="403"/>
      <c r="I2" s="403"/>
      <c r="J2" s="160"/>
      <c r="K2" s="160"/>
      <c r="L2" s="160"/>
      <c r="M2" s="160"/>
    </row>
    <row r="3" spans="1:13">
      <c r="A3" s="42" t="s">
        <v>41</v>
      </c>
      <c r="B3" s="159" t="s">
        <v>1355</v>
      </c>
      <c r="E3" s="161">
        <f>IF(A3="","",VALUE(RIGHT(A3,1)))</f>
        <v>1</v>
      </c>
    </row>
    <row r="5" spans="1:13" ht="32.15">
      <c r="A5" s="413" t="s">
        <v>1352</v>
      </c>
      <c r="B5" s="413"/>
      <c r="C5" s="413"/>
      <c r="D5" s="413"/>
      <c r="E5" s="413"/>
      <c r="F5" s="413"/>
      <c r="G5" s="413"/>
      <c r="H5" s="413"/>
      <c r="I5" s="413"/>
    </row>
    <row r="7" spans="1:13" ht="36" customHeight="1">
      <c r="A7" s="162" t="s">
        <v>0</v>
      </c>
      <c r="B7" s="396" t="str">
        <f>②発表件数・参加生徒数入力!E2</f>
        <v/>
      </c>
      <c r="C7" s="396"/>
      <c r="D7" s="396"/>
      <c r="E7" s="396"/>
      <c r="F7" s="396"/>
      <c r="G7" s="396"/>
      <c r="H7" s="396"/>
      <c r="I7" s="396"/>
    </row>
    <row r="9" spans="1:13" ht="36" customHeight="1">
      <c r="A9" s="162" t="s">
        <v>1</v>
      </c>
      <c r="B9" s="396" t="str">
        <f>②発表件数・参加生徒数入力!I2</f>
        <v/>
      </c>
      <c r="C9" s="396"/>
      <c r="D9" s="396"/>
      <c r="E9" s="396"/>
      <c r="F9" s="396"/>
      <c r="G9" s="396"/>
      <c r="H9" s="396"/>
      <c r="I9" s="396"/>
    </row>
    <row r="11" spans="1:13" ht="36" customHeight="1">
      <c r="A11" s="163" t="s">
        <v>1353</v>
      </c>
      <c r="B11" s="397" t="str">
        <f>IF(VLOOKUP($E$3,④研究発表!$A$11:$Q$18,6)="","",VLOOKUP($E$3,④研究発表!$A$11:$Q$18,6))</f>
        <v/>
      </c>
      <c r="C11" s="398"/>
      <c r="D11" s="398"/>
      <c r="E11" s="398"/>
      <c r="F11" s="398"/>
      <c r="G11" s="398"/>
      <c r="H11" s="398"/>
      <c r="I11" s="399"/>
    </row>
    <row r="12" spans="1:13" ht="36" customHeight="1">
      <c r="A12" s="164" t="s">
        <v>1354</v>
      </c>
      <c r="B12" s="400" t="str">
        <f>IF(VLOOKUP($E$3,④研究発表!$A$11:$Q$18,7)="","",VLOOKUP($E$3,④研究発表!$A$11:$Q$18,7))</f>
        <v/>
      </c>
      <c r="C12" s="401"/>
      <c r="D12" s="401"/>
      <c r="E12" s="401"/>
      <c r="F12" s="401"/>
      <c r="G12" s="401"/>
      <c r="H12" s="401"/>
      <c r="I12" s="402"/>
    </row>
    <row r="14" spans="1:13" ht="36" customHeight="1">
      <c r="A14" s="165" t="s">
        <v>49</v>
      </c>
      <c r="B14" s="412" t="str">
        <f>IF(VLOOKUP($E$3,④研究発表!$A$11:$Q$18,8)="","",VLOOKUP($E$3,④研究発表!$A$11:$Q$18,8))</f>
        <v/>
      </c>
      <c r="C14" s="410"/>
      <c r="D14" s="398" t="str">
        <f>IF(VLOOKUP($E$3,④研究発表!$A$11:$Q$18,9)="","",VLOOKUP($E$3,④研究発表!$A$11:$Q$18,9))</f>
        <v/>
      </c>
      <c r="E14" s="398"/>
      <c r="F14" s="398"/>
      <c r="G14" s="398"/>
      <c r="H14" s="398"/>
      <c r="I14" s="399"/>
    </row>
    <row r="16" spans="1:13">
      <c r="A16" s="166" t="s">
        <v>1356</v>
      </c>
      <c r="B16" s="407" t="s">
        <v>1357</v>
      </c>
      <c r="C16" s="407"/>
      <c r="D16" s="407"/>
      <c r="E16" s="407"/>
      <c r="F16" s="407"/>
      <c r="G16" s="407"/>
      <c r="H16" s="407"/>
      <c r="I16" s="407"/>
    </row>
    <row r="17" spans="1:9">
      <c r="B17" s="407" t="s">
        <v>1358</v>
      </c>
      <c r="C17" s="407"/>
      <c r="D17" s="407"/>
      <c r="E17" s="407"/>
      <c r="F17" s="407"/>
      <c r="G17" s="407"/>
      <c r="H17" s="407"/>
      <c r="I17" s="407"/>
    </row>
    <row r="19" spans="1:9" ht="36" customHeight="1">
      <c r="B19" s="167" t="str">
        <f>IF(VLOOKUP($E$3,④研究発表!$A$11:$Q$18,3)=C19,"■","")</f>
        <v/>
      </c>
      <c r="C19" s="410" t="s">
        <v>7</v>
      </c>
      <c r="D19" s="410"/>
      <c r="E19" s="411"/>
      <c r="F19" s="168" t="str">
        <f>IF(VLOOKUP($E$3,④研究発表!$A$11:$Q$18,3)=G19,"■","")</f>
        <v/>
      </c>
      <c r="G19" s="410" t="s">
        <v>17</v>
      </c>
      <c r="H19" s="410"/>
      <c r="I19" s="411"/>
    </row>
    <row r="20" spans="1:9" ht="36" customHeight="1">
      <c r="B20" s="168" t="str">
        <f>IF(VLOOKUP($E$3,④研究発表!$A$11:$Q$18,3)=LEFT(C20,3),"■","")</f>
        <v/>
      </c>
      <c r="C20" s="410" t="s">
        <v>1362</v>
      </c>
      <c r="D20" s="410"/>
      <c r="E20" s="411"/>
      <c r="F20" s="168" t="str">
        <f>IF(VLOOKUP($E$3,④研究発表!$A$11:$Q$18,3)=LEFT(G20,3),"■","")</f>
        <v/>
      </c>
      <c r="G20" s="410" t="s">
        <v>1363</v>
      </c>
      <c r="H20" s="410"/>
      <c r="I20" s="411"/>
    </row>
    <row r="21" spans="1:9" ht="36" customHeight="1">
      <c r="B21" s="168" t="str">
        <f>IF(VLOOKUP($E$3,④研究発表!$A$11:$Q$18,3)=C21,"■","")</f>
        <v/>
      </c>
      <c r="C21" s="410" t="s">
        <v>1364</v>
      </c>
      <c r="D21" s="410"/>
      <c r="E21" s="411"/>
      <c r="F21" s="167"/>
      <c r="G21" s="410"/>
      <c r="H21" s="410"/>
      <c r="I21" s="411"/>
    </row>
    <row r="23" spans="1:9">
      <c r="A23" s="159" t="s">
        <v>1359</v>
      </c>
      <c r="D23" s="408" t="s">
        <v>1357</v>
      </c>
      <c r="E23" s="408"/>
      <c r="F23" s="408"/>
      <c r="G23" s="408"/>
      <c r="H23" s="408"/>
      <c r="I23" s="408"/>
    </row>
    <row r="25" spans="1:9" ht="36" customHeight="1">
      <c r="B25" s="412" t="s">
        <v>1360</v>
      </c>
      <c r="C25" s="410"/>
      <c r="D25" s="410"/>
      <c r="E25" s="411"/>
      <c r="F25" s="412" t="s">
        <v>1361</v>
      </c>
      <c r="G25" s="410"/>
      <c r="H25" s="410"/>
      <c r="I25" s="411"/>
    </row>
    <row r="27" spans="1:9" ht="25.3">
      <c r="A27" s="159" t="s">
        <v>1367</v>
      </c>
      <c r="C27" s="159" t="s">
        <v>1365</v>
      </c>
    </row>
    <row r="28" spans="1:9">
      <c r="C28" s="159" t="s">
        <v>1366</v>
      </c>
    </row>
    <row r="29" spans="1:9">
      <c r="A29" s="169" t="s">
        <v>1369</v>
      </c>
    </row>
    <row r="31" spans="1:9">
      <c r="A31" s="404" t="s">
        <v>1368</v>
      </c>
      <c r="B31" s="405"/>
      <c r="C31" s="405"/>
      <c r="D31" s="405"/>
      <c r="E31" s="405"/>
      <c r="F31" s="405"/>
      <c r="G31" s="405"/>
      <c r="H31" s="405"/>
      <c r="I31" s="406"/>
    </row>
  </sheetData>
  <sheetProtection sheet="1" objects="1" scenarios="1" selectLockedCells="1"/>
  <mergeCells count="21">
    <mergeCell ref="A31:I31"/>
    <mergeCell ref="B16:I16"/>
    <mergeCell ref="B17:I17"/>
    <mergeCell ref="D23:I23"/>
    <mergeCell ref="A1:I1"/>
    <mergeCell ref="C20:E20"/>
    <mergeCell ref="G20:I20"/>
    <mergeCell ref="C21:E21"/>
    <mergeCell ref="G21:I21"/>
    <mergeCell ref="B25:E25"/>
    <mergeCell ref="F25:I25"/>
    <mergeCell ref="C19:E19"/>
    <mergeCell ref="G19:I19"/>
    <mergeCell ref="B14:C14"/>
    <mergeCell ref="D14:I14"/>
    <mergeCell ref="A5:I5"/>
    <mergeCell ref="B7:I7"/>
    <mergeCell ref="B9:I9"/>
    <mergeCell ref="B11:I11"/>
    <mergeCell ref="B12:I12"/>
    <mergeCell ref="A2:I2"/>
  </mergeCells>
  <phoneticPr fontId="1"/>
  <pageMargins left="0.7" right="0.7" top="0.75" bottom="0.75" header="0.3" footer="0.3"/>
  <pageSetup paperSize="9" orientation="portrait" r:id="rId1"/>
  <ignoredErrors>
    <ignoredError sqref="B20" formula="1"/>
  </ignoredError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800-000000000000}">
          <x14:formula1>
            <xm:f>④研究発表!$B$11:$B$18</xm:f>
          </x14:formula1>
          <xm:sqref>A3</xm:sqref>
        </x14:dataValidation>
      </x14:dataValidations>
    </ext>
  </extLs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7</vt:i4>
      </vt:variant>
    </vt:vector>
  </HeadingPairs>
  <TitlesOfParts>
    <vt:vector size="20" baseType="lpstr">
      <vt:lpstr>はじめに【必ずご確認ください】</vt:lpstr>
      <vt:lpstr>①代表者情報</vt:lpstr>
      <vt:lpstr>②発表件数・参加生徒数入力</vt:lpstr>
      <vt:lpstr>③参加者入力</vt:lpstr>
      <vt:lpstr>④研究発表</vt:lpstr>
      <vt:lpstr>⑤ﾎﾟｽﾀｰ展示【審査部門】</vt:lpstr>
      <vt:lpstr>⑥ﾎﾟｽﾀｰ展示【ｵｰﾌﾟﾝ部門】</vt:lpstr>
      <vt:lpstr>⑦参加料計算</vt:lpstr>
      <vt:lpstr>⑧審査用論文表紙</vt:lpstr>
      <vt:lpstr>一覧表（当番校）</vt:lpstr>
      <vt:lpstr>領収証（当番校）</vt:lpstr>
      <vt:lpstr>data</vt:lpstr>
      <vt:lpstr>学校番号</vt:lpstr>
      <vt:lpstr>③参加者入力!Print_Area</vt:lpstr>
      <vt:lpstr>④研究発表!Print_Area</vt:lpstr>
      <vt:lpstr>⑤ﾎﾟｽﾀｰ展示【審査部門】!Print_Area</vt:lpstr>
      <vt:lpstr>⑥ﾎﾟｽﾀｰ展示【ｵｰﾌﾟﾝ部門】!Print_Area</vt:lpstr>
      <vt:lpstr>⑧審査用論文表紙!Print_Area</vt:lpstr>
      <vt:lpstr>学校番号!Print_Area</vt:lpstr>
      <vt:lpstr>'領収証（当番校）'!Print_Area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北海道高文連理科専門部</dc:creator>
  <cp:lastModifiedBy>拓真 菊池</cp:lastModifiedBy>
  <cp:lastPrinted>2024-08-23T09:04:03Z</cp:lastPrinted>
  <dcterms:created xsi:type="dcterms:W3CDTF">2011-07-10T05:18:15Z</dcterms:created>
  <dcterms:modified xsi:type="dcterms:W3CDTF">2025-07-30T02:37:50Z</dcterms:modified>
</cp:coreProperties>
</file>