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v01\gata01\04 教　科\03 理         科\★★24R6高文連理科苫小牧大会当番校業務\★★24(R6)全道理科苫小牧大会★★\023_二次エントリー案内\"/>
    </mc:Choice>
  </mc:AlternateContent>
  <xr:revisionPtr revIDLastSave="0" documentId="13_ncr:1_{D0EF95A4-A8E7-45F2-8D19-9EAE0B6959B5}" xr6:coauthVersionLast="47" xr6:coauthVersionMax="47" xr10:uidLastSave="{00000000-0000-0000-0000-000000000000}"/>
  <bookViews>
    <workbookView xWindow="-108" yWindow="-108" windowWidth="23256" windowHeight="12456" tabRatio="722" xr2:uid="{00000000-000D-0000-FFFF-FFFF00000000}"/>
  </bookViews>
  <sheets>
    <sheet name="はじめに【必ずご確認ください】" sheetId="19" r:id="rId1"/>
    <sheet name="①代表者情報" sheetId="18" r:id="rId2"/>
    <sheet name="②発表件数・参加生徒数入力" sheetId="20" r:id="rId3"/>
    <sheet name="③参加者入力" sheetId="8" r:id="rId4"/>
    <sheet name="④研究発表" sheetId="1" r:id="rId5"/>
    <sheet name="⑤ﾎﾟｽﾀｰ展示【審査部門】" sheetId="9" r:id="rId6"/>
    <sheet name="⑥ﾎﾟｽﾀｰ展示【ｵｰﾌﾟﾝ部門】" sheetId="10" r:id="rId7"/>
    <sheet name="⑦参加料計算" sheetId="24" r:id="rId8"/>
    <sheet name="⑧審査用論文表紙" sheetId="21" r:id="rId9"/>
    <sheet name="一覧表（当番校）" sheetId="23" state="hidden" r:id="rId10"/>
    <sheet name="領収証（当番校）" sheetId="15" state="hidden" r:id="rId11"/>
    <sheet name="data" sheetId="14" state="hidden" r:id="rId12"/>
    <sheet name="学校番号" sheetId="11" state="hidden" r:id="rId13"/>
  </sheets>
  <definedNames>
    <definedName name="_xlnm._FilterDatabase" localSheetId="12" hidden="1">学校番号!$B$3:$F$3</definedName>
    <definedName name="_xlnm.Print_Area" localSheetId="3">③参加者入力!$A$1:$R$45</definedName>
    <definedName name="_xlnm.Print_Area" localSheetId="4">④研究発表!$B$1:$I$19</definedName>
    <definedName name="_xlnm.Print_Area" localSheetId="5">⑤ﾎﾟｽﾀｰ展示【審査部門】!$A$1:$R$16</definedName>
    <definedName name="_xlnm.Print_Area" localSheetId="6">⑥ﾎﾟｽﾀｰ展示【ｵｰﾌﾟﾝ部門】!$A$1:$Q$16</definedName>
    <definedName name="_xlnm.Print_Area" localSheetId="8">⑧審査用論文表紙!$A$5:$I$31</definedName>
    <definedName name="_xlnm.Print_Area" localSheetId="12">学校番号!$B$3:$F$303</definedName>
    <definedName name="_xlnm.Print_Area" localSheetId="10">'領収証（当番校）'!$A$1:$P$41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4" l="1"/>
  <c r="B3" i="18"/>
  <c r="AO3" i="23"/>
  <c r="AN3" i="23"/>
  <c r="AM3" i="23"/>
  <c r="AL3" i="23"/>
  <c r="AK3" i="23"/>
  <c r="AJ3" i="23"/>
  <c r="E5" i="24"/>
  <c r="D18" i="1" l="1"/>
  <c r="E11" i="1" l="1"/>
  <c r="C11" i="9"/>
  <c r="D11" i="9"/>
  <c r="C12" i="9"/>
  <c r="D12" i="9"/>
  <c r="C13" i="9"/>
  <c r="D13" i="9"/>
  <c r="C14" i="9"/>
  <c r="D14" i="9"/>
  <c r="C15" i="9"/>
  <c r="D15" i="9"/>
  <c r="E18" i="1"/>
  <c r="AH3" i="23" l="1"/>
  <c r="AG3" i="23"/>
  <c r="AF3" i="23"/>
  <c r="AE3" i="23"/>
  <c r="AD3" i="23"/>
  <c r="T3" i="23"/>
  <c r="E26" i="15"/>
  <c r="E24" i="15"/>
  <c r="E11" i="15"/>
  <c r="AI3" i="23" l="1"/>
  <c r="F5" i="8"/>
  <c r="B16" i="8"/>
  <c r="B17" i="8"/>
  <c r="J4" i="20"/>
  <c r="I2" i="20"/>
  <c r="D34" i="24"/>
  <c r="J30" i="24"/>
  <c r="N20" i="24"/>
  <c r="P20" i="24" s="1"/>
  <c r="E18" i="24"/>
  <c r="E16" i="24"/>
  <c r="E14" i="24"/>
  <c r="N14" i="24" s="1"/>
  <c r="E12" i="24"/>
  <c r="N12" i="24" s="1"/>
  <c r="E10" i="24"/>
  <c r="N10" i="24" s="1"/>
  <c r="E8" i="24"/>
  <c r="N8" i="24" s="1"/>
  <c r="O15" i="8" l="1"/>
  <c r="O19" i="8"/>
  <c r="O23" i="8"/>
  <c r="O27" i="8"/>
  <c r="O31" i="8"/>
  <c r="O35" i="8"/>
  <c r="O39" i="8"/>
  <c r="O43" i="8"/>
  <c r="O16" i="8"/>
  <c r="O20" i="8"/>
  <c r="O24" i="8"/>
  <c r="O28" i="8"/>
  <c r="O32" i="8"/>
  <c r="O36" i="8"/>
  <c r="O40" i="8"/>
  <c r="O44" i="8"/>
  <c r="O17" i="8"/>
  <c r="O21" i="8"/>
  <c r="O25" i="8"/>
  <c r="O29" i="8"/>
  <c r="O33" i="8"/>
  <c r="O37" i="8"/>
  <c r="O41" i="8"/>
  <c r="O18" i="8"/>
  <c r="O22" i="8"/>
  <c r="O26" i="8"/>
  <c r="O30" i="8"/>
  <c r="O34" i="8"/>
  <c r="O38" i="8"/>
  <c r="O42" i="8"/>
  <c r="N18" i="24"/>
  <c r="P18" i="24" s="1"/>
  <c r="J8" i="24"/>
  <c r="P8" i="24" s="1"/>
  <c r="J10" i="24"/>
  <c r="P10" i="24" s="1"/>
  <c r="J12" i="24"/>
  <c r="P12" i="24" s="1"/>
  <c r="J14" i="24"/>
  <c r="P14" i="24" s="1"/>
  <c r="N16" i="24"/>
  <c r="P16" i="24" s="1"/>
  <c r="Z3" i="23" l="1"/>
  <c r="B4" i="10" l="1"/>
  <c r="B4" i="9"/>
  <c r="B8" i="1"/>
  <c r="S18" i="1" s="1"/>
  <c r="Y3" i="23"/>
  <c r="X3" i="23"/>
  <c r="W3" i="23"/>
  <c r="V3" i="23"/>
  <c r="U3" i="23"/>
  <c r="S3" i="23"/>
  <c r="R3" i="23"/>
  <c r="Q3" i="23"/>
  <c r="P3" i="23"/>
  <c r="O3" i="23"/>
  <c r="N3" i="23"/>
  <c r="M3" i="23"/>
  <c r="L3" i="23"/>
  <c r="J3" i="23"/>
  <c r="H3" i="23"/>
  <c r="E3" i="23"/>
  <c r="A3" i="23"/>
  <c r="E16" i="1"/>
  <c r="E12" i="1"/>
  <c r="E13" i="1"/>
  <c r="E14" i="1"/>
  <c r="E15" i="1"/>
  <c r="E17" i="1"/>
  <c r="U11" i="9" l="1"/>
  <c r="U12" i="9"/>
  <c r="U13" i="9"/>
  <c r="U14" i="9"/>
  <c r="U15" i="9"/>
  <c r="AB3" i="23"/>
  <c r="E3" i="21"/>
  <c r="N3" i="15"/>
  <c r="N24" i="15"/>
  <c r="E22" i="15"/>
  <c r="E20" i="15"/>
  <c r="E18" i="15"/>
  <c r="E16" i="15"/>
  <c r="E14" i="15"/>
  <c r="B18" i="8"/>
  <c r="C4" i="18"/>
  <c r="B11" i="21" l="1"/>
  <c r="B12" i="21"/>
  <c r="D14" i="21"/>
  <c r="B14" i="21"/>
  <c r="B20" i="21"/>
  <c r="AA3" i="23"/>
  <c r="N5" i="24"/>
  <c r="P5" i="24"/>
  <c r="N22" i="24" s="1"/>
  <c r="AC3" i="23" s="1"/>
  <c r="F19" i="21"/>
  <c r="B21" i="21"/>
  <c r="F20" i="21"/>
  <c r="B19" i="21"/>
  <c r="P24" i="15"/>
  <c r="J16" i="15"/>
  <c r="J20" i="15"/>
  <c r="J14" i="15"/>
  <c r="J18" i="15"/>
  <c r="N22" i="15"/>
  <c r="P22" i="15" s="1"/>
  <c r="N26" i="15"/>
  <c r="P26" i="15" s="1"/>
  <c r="N14" i="15"/>
  <c r="N16" i="15"/>
  <c r="N18" i="15"/>
  <c r="N20" i="15"/>
  <c r="P16" i="15" l="1"/>
  <c r="P20" i="15"/>
  <c r="P18" i="15"/>
  <c r="P14" i="15"/>
  <c r="B3" i="20"/>
  <c r="H3" i="20"/>
  <c r="H3" i="24"/>
  <c r="B7" i="8"/>
  <c r="B6" i="8"/>
  <c r="E16" i="8" s="1"/>
  <c r="B8" i="8"/>
  <c r="D14" i="10" l="1"/>
  <c r="D13" i="10"/>
  <c r="D12" i="10"/>
  <c r="D10" i="10"/>
  <c r="D15" i="10"/>
  <c r="D11" i="10"/>
  <c r="B9" i="8"/>
  <c r="K3" i="23"/>
  <c r="I3" i="23"/>
  <c r="D10" i="9"/>
  <c r="N11" i="15"/>
  <c r="P11" i="15" s="1"/>
  <c r="N28" i="15" s="1"/>
  <c r="H3" i="15"/>
  <c r="B9" i="21"/>
  <c r="E8" i="8"/>
  <c r="E6" i="8"/>
  <c r="E43" i="8"/>
  <c r="E41" i="8"/>
  <c r="E39" i="8"/>
  <c r="E37" i="8"/>
  <c r="E35" i="8"/>
  <c r="E33" i="8"/>
  <c r="E31" i="8"/>
  <c r="E29" i="8"/>
  <c r="E27" i="8"/>
  <c r="E25" i="8"/>
  <c r="E23" i="8"/>
  <c r="E21" i="8"/>
  <c r="E19" i="8"/>
  <c r="E17" i="8"/>
  <c r="E4" i="8"/>
  <c r="E15" i="8"/>
  <c r="E9" i="8"/>
  <c r="E7" i="8"/>
  <c r="E5" i="8"/>
  <c r="E44" i="8"/>
  <c r="E42" i="8"/>
  <c r="E40" i="8"/>
  <c r="E38" i="8"/>
  <c r="E36" i="8"/>
  <c r="E34" i="8"/>
  <c r="E32" i="8"/>
  <c r="E30" i="8"/>
  <c r="E28" i="8"/>
  <c r="E26" i="8"/>
  <c r="E24" i="8"/>
  <c r="E22" i="8"/>
  <c r="E20" i="8"/>
  <c r="E18" i="8"/>
  <c r="E13" i="19"/>
  <c r="D5" i="15" l="1"/>
  <c r="B19" i="8"/>
  <c r="B10" i="18"/>
  <c r="B4" i="20" s="1"/>
  <c r="B12" i="18"/>
  <c r="D4" i="20" s="1"/>
  <c r="B4" i="18"/>
  <c r="B5" i="8" s="1"/>
  <c r="B2" i="20"/>
  <c r="B3" i="23" l="1"/>
  <c r="D3" i="23"/>
  <c r="G3" i="23"/>
  <c r="F3" i="23"/>
  <c r="E2" i="20"/>
  <c r="C3" i="24" s="1"/>
  <c r="B15" i="8"/>
  <c r="D13" i="1" l="1"/>
  <c r="S13" i="1" s="1"/>
  <c r="C12" i="10"/>
  <c r="T12" i="10" s="1"/>
  <c r="C15" i="10"/>
  <c r="T15" i="10" s="1"/>
  <c r="C11" i="10"/>
  <c r="T11" i="10" s="1"/>
  <c r="C10" i="10"/>
  <c r="T10" i="10" s="1"/>
  <c r="C14" i="10"/>
  <c r="T14" i="10" s="1"/>
  <c r="C13" i="10"/>
  <c r="T13" i="10" s="1"/>
  <c r="D15" i="1"/>
  <c r="S15" i="1" s="1"/>
  <c r="D14" i="1"/>
  <c r="S14" i="1" s="1"/>
  <c r="D17" i="1"/>
  <c r="S17" i="1" s="1"/>
  <c r="D16" i="1"/>
  <c r="S16" i="1" s="1"/>
  <c r="D11" i="1"/>
  <c r="S11" i="1" s="1"/>
  <c r="C3" i="23"/>
  <c r="C10" i="9"/>
  <c r="U10" i="9" s="1"/>
  <c r="D12" i="1"/>
  <c r="S12" i="1" s="1"/>
  <c r="C3" i="15"/>
  <c r="B7" i="21"/>
  <c r="D16" i="8"/>
  <c r="D9" i="8"/>
  <c r="D7" i="8"/>
  <c r="D5" i="8"/>
  <c r="D4" i="8"/>
  <c r="D6" i="8"/>
  <c r="D39" i="8"/>
  <c r="D31" i="8"/>
  <c r="D23" i="8"/>
  <c r="D28" i="8"/>
  <c r="D22" i="8"/>
  <c r="D8" i="8"/>
  <c r="D33" i="8"/>
  <c r="D44" i="8"/>
  <c r="D42" i="8"/>
  <c r="D40" i="8"/>
  <c r="D38" i="8"/>
  <c r="D37" i="8"/>
  <c r="D29" i="8"/>
  <c r="D21" i="8"/>
  <c r="D20" i="8"/>
  <c r="D24" i="8"/>
  <c r="D25" i="8"/>
  <c r="D36" i="8"/>
  <c r="D34" i="8"/>
  <c r="D32" i="8"/>
  <c r="D30" i="8"/>
  <c r="D43" i="8"/>
  <c r="D35" i="8"/>
  <c r="D27" i="8"/>
  <c r="D19" i="8"/>
  <c r="D18" i="8"/>
  <c r="D26" i="8"/>
  <c r="D15" i="8"/>
  <c r="D41" i="8"/>
  <c r="D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nakamiti-yoyu</author>
    <author>藤田啓太郎</author>
  </authors>
  <commentList>
    <comment ref="I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※生徒参加人数
発表をしない参加生徒（観覧者）も含めた、
全参加生徒数を入力してください。</t>
        </r>
      </text>
    </comment>
    <comment ref="D12" authorId="1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生物F…フィールド
生物L…ラボ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藤田啓太郎</author>
  </authors>
  <commentList>
    <comment ref="G5" authorId="0" shapeId="0" xr:uid="{00000000-0006-0000-0300-000001000000}">
      <text>
        <r>
          <rPr>
            <b/>
            <sz val="12"/>
            <color indexed="81"/>
            <rFont val="MS P ゴシック"/>
            <family val="3"/>
            <charset val="128"/>
          </rPr>
          <t>代表顧問氏名（自動で入力）の確認、
フリガナ入力を忘れずにお願いします。</t>
        </r>
      </text>
    </comment>
    <comment ref="F11" authorId="0" shapeId="0" xr:uid="{00000000-0006-0000-0300-000002000000}">
      <text>
        <r>
          <rPr>
            <b/>
            <sz val="12"/>
            <color indexed="81"/>
            <rFont val="MS P ゴシック"/>
            <family val="3"/>
            <charset val="128"/>
          </rPr>
          <t>氏名・フリガナとも、姓と名の間には全角
スペース１文字を
入れてください。</t>
        </r>
      </text>
    </comment>
    <comment ref="J11" authorId="0" shapeId="0" xr:uid="{00000000-0006-0000-0300-000003000000}">
      <text>
        <r>
          <rPr>
            <b/>
            <sz val="12"/>
            <color indexed="81"/>
            <rFont val="MS P ゴシック"/>
            <family val="3"/>
            <charset val="128"/>
          </rPr>
          <t>１日目（研究発表）に参加する分野をそれぞれ１つずつ選択してください。
発表者は「発表」、観覧者は「観覧」を選択してください。
このデータをもとに使用する会場の広さや座席数を決定します。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中道洋友</author>
    <author>nakamiti-yoyu</author>
  </authors>
  <commentList>
    <comment ref="D9" authorId="0" shapeId="0" xr:uid="{00000000-0006-0000-0400-000001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※高校名・部活動名は「研究発表主題」を入力すると自動的に入力されます。
</t>
        </r>
      </text>
    </comment>
    <comment ref="H9" authorId="0" shapeId="0" xr:uid="{00000000-0006-0000-0400-000002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※学年・生徒氏名
リストから選択。氏名が見えない場合は、スクロールバーで上に上げてください。
</t>
        </r>
      </text>
    </comment>
    <comment ref="C19" authorId="1" shapeId="0" xr:uid="{00000000-0006-0000-04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※部門
リストから選択。</t>
        </r>
      </text>
    </comment>
    <comment ref="D19" authorId="0" shapeId="0" xr:uid="{00000000-0006-0000-0400-000004000000}">
      <text>
        <r>
          <rPr>
            <b/>
            <sz val="11"/>
            <color indexed="81"/>
            <rFont val="ＭＳ Ｐゴシック"/>
            <family val="3"/>
            <charset val="128"/>
            <scheme val="major"/>
          </rPr>
          <t>※高校名・部活動名
「研究発表題」を入力すると自動的に
入力されます。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中道洋友</author>
    <author>nakamiti-yoyu</author>
  </authors>
  <commentList>
    <comment ref="C8" authorId="0" shapeId="0" xr:uid="{00000000-0006-0000-0500-000001000000}">
      <text>
        <r>
          <rPr>
            <b/>
            <sz val="11"/>
            <color indexed="81"/>
            <rFont val="MS P ゴシック"/>
            <family val="3"/>
            <charset val="128"/>
          </rPr>
          <t>※学校名・部活動名
ポスター題名を入力すると
自動的に入力されます。</t>
        </r>
      </text>
    </comment>
    <comment ref="O8" authorId="1" shapeId="0" xr:uid="{00000000-0006-0000-05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※部門
リスト（物理、化学、生物（FまたはL）、地学）から選択してください。</t>
        </r>
      </text>
    </comment>
    <comment ref="E16" authorId="0" shapeId="0" xr:uid="{00000000-0006-0000-0500-000003000000}">
      <text>
        <r>
          <rPr>
            <b/>
            <sz val="11"/>
            <color indexed="81"/>
            <rFont val="MS P ゴシック"/>
            <family val="3"/>
            <charset val="128"/>
          </rPr>
          <t>※学年
リストから選択。</t>
        </r>
      </text>
    </comment>
    <comment ref="F16" authorId="0" shapeId="0" xr:uid="{00000000-0006-0000-0500-000004000000}">
      <text>
        <r>
          <rPr>
            <b/>
            <sz val="11"/>
            <color indexed="81"/>
            <rFont val="MS P ゴシック"/>
            <family val="3"/>
            <charset val="128"/>
          </rPr>
          <t>※氏名
リストから選択。
氏名が見えない場合は、スクロールバーで上に上げてください。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中道洋友</author>
    <author>nakamiti-yoyu</author>
  </authors>
  <commentList>
    <comment ref="C8" authorId="0" shapeId="0" xr:uid="{00000000-0006-0000-0600-000001000000}">
      <text>
        <r>
          <rPr>
            <b/>
            <sz val="11"/>
            <color indexed="81"/>
            <rFont val="MS P ゴシック"/>
            <family val="3"/>
            <charset val="128"/>
          </rPr>
          <t>※学校名・部活動名
ポスター題名を入力すると
自動的に入力されます。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8" authorId="1" shapeId="0" xr:uid="{00000000-0006-0000-06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※部門
リスト（物理、化学、生物（FまたはL）、地学）から選択してください。</t>
        </r>
      </text>
    </comment>
    <comment ref="E16" authorId="0" shapeId="0" xr:uid="{00000000-0006-0000-0600-000003000000}">
      <text>
        <r>
          <rPr>
            <b/>
            <sz val="11"/>
            <color indexed="81"/>
            <rFont val="MS P ゴシック"/>
            <family val="3"/>
            <charset val="128"/>
          </rPr>
          <t>※学年
リストから選択。</t>
        </r>
      </text>
    </comment>
    <comment ref="F16" authorId="0" shapeId="0" xr:uid="{00000000-0006-0000-0600-000004000000}">
      <text>
        <r>
          <rPr>
            <b/>
            <sz val="11"/>
            <color indexed="81"/>
            <rFont val="MS P ゴシック"/>
            <family val="3"/>
            <charset val="128"/>
          </rPr>
          <t>※氏名
リストから選択。
氏名が見えない場合は、スクロールバーで上に上げてください。</t>
        </r>
      </text>
    </comment>
  </commentList>
</comments>
</file>

<file path=xl/sharedStrings.xml><?xml version="1.0" encoding="utf-8"?>
<sst xmlns="http://schemas.openxmlformats.org/spreadsheetml/2006/main" count="2331" uniqueCount="1541">
  <si>
    <t>学校名</t>
    <rPh sb="0" eb="3">
      <t>ガッコウメイ</t>
    </rPh>
    <phoneticPr fontId="1"/>
  </si>
  <si>
    <t>部活動名</t>
    <rPh sb="0" eb="3">
      <t>ブカツドウ</t>
    </rPh>
    <rPh sb="3" eb="4">
      <t>メイ</t>
    </rPh>
    <phoneticPr fontId="1"/>
  </si>
  <si>
    <t>×</t>
    <phoneticPr fontId="1"/>
  </si>
  <si>
    <t>＋</t>
    <phoneticPr fontId="1"/>
  </si>
  <si>
    <t>＝</t>
    <phoneticPr fontId="1"/>
  </si>
  <si>
    <t>部門出品料</t>
    <rPh sb="0" eb="2">
      <t>ブモン</t>
    </rPh>
    <rPh sb="2" eb="4">
      <t>シュッピン</t>
    </rPh>
    <rPh sb="4" eb="5">
      <t>リョウ</t>
    </rPh>
    <phoneticPr fontId="1"/>
  </si>
  <si>
    <t>生徒個人参加料</t>
    <rPh sb="0" eb="2">
      <t>セイト</t>
    </rPh>
    <rPh sb="2" eb="4">
      <t>コジン</t>
    </rPh>
    <rPh sb="4" eb="7">
      <t>サンカリョウ</t>
    </rPh>
    <phoneticPr fontId="1"/>
  </si>
  <si>
    <t>物理</t>
    <rPh sb="0" eb="2">
      <t>ブツリ</t>
    </rPh>
    <phoneticPr fontId="1"/>
  </si>
  <si>
    <t>記入例</t>
    <rPh sb="0" eb="2">
      <t>キニュウ</t>
    </rPh>
    <rPh sb="2" eb="3">
      <t>レイ</t>
    </rPh>
    <phoneticPr fontId="1"/>
  </si>
  <si>
    <t>研究抄録追加</t>
    <rPh sb="0" eb="2">
      <t>ケンキュウ</t>
    </rPh>
    <rPh sb="2" eb="4">
      <t>ショウロク</t>
    </rPh>
    <rPh sb="4" eb="6">
      <t>ツイカ</t>
    </rPh>
    <phoneticPr fontId="1"/>
  </si>
  <si>
    <t>冊</t>
    <rPh sb="0" eb="1">
      <t>サツ</t>
    </rPh>
    <phoneticPr fontId="1"/>
  </si>
  <si>
    <t>参加料計算</t>
    <rPh sb="0" eb="3">
      <t>サンカリョウ</t>
    </rPh>
    <rPh sb="3" eb="5">
      <t>ケイサン</t>
    </rPh>
    <phoneticPr fontId="1"/>
  </si>
  <si>
    <t>（研発物理）</t>
    <rPh sb="1" eb="2">
      <t>ケン</t>
    </rPh>
    <rPh sb="2" eb="3">
      <t>ハツ</t>
    </rPh>
    <rPh sb="3" eb="5">
      <t>ブツリ</t>
    </rPh>
    <phoneticPr fontId="1"/>
  </si>
  <si>
    <t>（研発化学）</t>
    <rPh sb="1" eb="2">
      <t>ケン</t>
    </rPh>
    <rPh sb="2" eb="3">
      <t>ハツ</t>
    </rPh>
    <rPh sb="3" eb="5">
      <t>カガク</t>
    </rPh>
    <phoneticPr fontId="1"/>
  </si>
  <si>
    <t>（研発生物）</t>
    <rPh sb="1" eb="2">
      <t>ケン</t>
    </rPh>
    <rPh sb="2" eb="3">
      <t>ハツ</t>
    </rPh>
    <rPh sb="3" eb="5">
      <t>セイブツ</t>
    </rPh>
    <phoneticPr fontId="1"/>
  </si>
  <si>
    <t>（研発地学）</t>
    <rPh sb="1" eb="2">
      <t>ケン</t>
    </rPh>
    <rPh sb="2" eb="3">
      <t>ハツ</t>
    </rPh>
    <rPh sb="3" eb="5">
      <t>チガク</t>
    </rPh>
    <phoneticPr fontId="1"/>
  </si>
  <si>
    <t>発表件数</t>
    <rPh sb="0" eb="2">
      <t>ハッピョウ</t>
    </rPh>
    <rPh sb="2" eb="4">
      <t>ケンスウ</t>
    </rPh>
    <phoneticPr fontId="1"/>
  </si>
  <si>
    <t>化学</t>
    <rPh sb="0" eb="2">
      <t>カガク</t>
    </rPh>
    <phoneticPr fontId="1"/>
  </si>
  <si>
    <t>地学</t>
    <rPh sb="0" eb="2">
      <t>チガク</t>
    </rPh>
    <phoneticPr fontId="1"/>
  </si>
  <si>
    <t>件</t>
    <rPh sb="0" eb="1">
      <t>ケン</t>
    </rPh>
    <phoneticPr fontId="1"/>
  </si>
  <si>
    <t>発表件数２件まで</t>
    <rPh sb="0" eb="2">
      <t>ハッピョウ</t>
    </rPh>
    <rPh sb="2" eb="4">
      <t>ケンスウ</t>
    </rPh>
    <rPh sb="5" eb="6">
      <t>ケン</t>
    </rPh>
    <phoneticPr fontId="1"/>
  </si>
  <si>
    <t>発表件数３件以上</t>
    <rPh sb="0" eb="2">
      <t>ハッピョウ</t>
    </rPh>
    <rPh sb="2" eb="4">
      <t>ケンスウ</t>
    </rPh>
    <rPh sb="5" eb="6">
      <t>ケン</t>
    </rPh>
    <rPh sb="6" eb="8">
      <t>イジョウ</t>
    </rPh>
    <phoneticPr fontId="1"/>
  </si>
  <si>
    <t>人</t>
    <rPh sb="0" eb="1">
      <t>ニン</t>
    </rPh>
    <phoneticPr fontId="1"/>
  </si>
  <si>
    <t>参加生徒数</t>
    <rPh sb="0" eb="2">
      <t>サンカ</t>
    </rPh>
    <rPh sb="2" eb="5">
      <t>セイトスウ</t>
    </rPh>
    <phoneticPr fontId="1"/>
  </si>
  <si>
    <t>参加料合計</t>
    <rPh sb="0" eb="3">
      <t>サンカリョウ</t>
    </rPh>
    <rPh sb="3" eb="5">
      <t>ゴウケイ</t>
    </rPh>
    <phoneticPr fontId="1"/>
  </si>
  <si>
    <t>※参加料は自動計算されます。黄色の枠内の数値のみ入力してください。</t>
    <rPh sb="1" eb="4">
      <t>サンカリョウ</t>
    </rPh>
    <rPh sb="5" eb="7">
      <t>ジドウ</t>
    </rPh>
    <rPh sb="7" eb="9">
      <t>ケイサン</t>
    </rPh>
    <rPh sb="14" eb="16">
      <t>キイロ</t>
    </rPh>
    <rPh sb="17" eb="19">
      <t>ワクナイ</t>
    </rPh>
    <rPh sb="20" eb="22">
      <t>スウチ</t>
    </rPh>
    <rPh sb="24" eb="26">
      <t>ニュウリョク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</si>
  <si>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</si>
  <si>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</si>
  <si>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研究発表主題（40文字以内）</t>
    <rPh sb="0" eb="2">
      <t>ケンキュウ</t>
    </rPh>
    <rPh sb="2" eb="4">
      <t>ハッピョウ</t>
    </rPh>
    <rPh sb="4" eb="6">
      <t>シュダイ</t>
    </rPh>
    <rPh sb="9" eb="11">
      <t>モジ</t>
    </rPh>
    <rPh sb="11" eb="13">
      <t>イナイ</t>
    </rPh>
    <phoneticPr fontId="1"/>
  </si>
  <si>
    <t>高校名（正式名称）</t>
    <rPh sb="0" eb="3">
      <t>コウコウメイ</t>
    </rPh>
    <rPh sb="4" eb="6">
      <t>セイシキ</t>
    </rPh>
    <rPh sb="6" eb="8">
      <t>メイショウ</t>
    </rPh>
    <phoneticPr fontId="1"/>
  </si>
  <si>
    <t>学年</t>
    <rPh sb="0" eb="2">
      <t>ガクネン</t>
    </rPh>
    <phoneticPr fontId="1"/>
  </si>
  <si>
    <t>副題（40文字以内/ない場合は未記入）</t>
    <rPh sb="0" eb="2">
      <t>フクダイ</t>
    </rPh>
    <rPh sb="5" eb="7">
      <t>モジ</t>
    </rPh>
    <rPh sb="7" eb="9">
      <t>イナイ</t>
    </rPh>
    <rPh sb="12" eb="14">
      <t>バアイ</t>
    </rPh>
    <rPh sb="15" eb="18">
      <t>ミキニュウ</t>
    </rPh>
    <phoneticPr fontId="1"/>
  </si>
  <si>
    <t>性別</t>
    <rPh sb="0" eb="2">
      <t>セイベツ</t>
    </rPh>
    <phoneticPr fontId="1"/>
  </si>
  <si>
    <t>顧問
人数</t>
    <rPh sb="0" eb="2">
      <t>コモン</t>
    </rPh>
    <rPh sb="3" eb="5">
      <t>ニンズウ</t>
    </rPh>
    <phoneticPr fontId="1"/>
  </si>
  <si>
    <t>学校名（正式）</t>
    <rPh sb="0" eb="3">
      <t>ガッコウメイ</t>
    </rPh>
    <rPh sb="4" eb="6">
      <t>セイシキ</t>
    </rPh>
    <phoneticPr fontId="1"/>
  </si>
  <si>
    <t>ポスター題名</t>
  </si>
  <si>
    <t>部門</t>
    <rPh sb="0" eb="2">
      <t>ブモン</t>
    </rPh>
    <phoneticPr fontId="1"/>
  </si>
  <si>
    <t>発表１</t>
    <rPh sb="0" eb="2">
      <t>ハッピョウ</t>
    </rPh>
    <phoneticPr fontId="1"/>
  </si>
  <si>
    <t>発表２</t>
    <rPh sb="0" eb="2">
      <t>ハッピョウ</t>
    </rPh>
    <phoneticPr fontId="1"/>
  </si>
  <si>
    <t>発表３</t>
    <rPh sb="0" eb="2">
      <t>ハッピョウ</t>
    </rPh>
    <phoneticPr fontId="1"/>
  </si>
  <si>
    <t>発表４</t>
    <rPh sb="0" eb="2">
      <t>ハッピョウ</t>
    </rPh>
    <phoneticPr fontId="1"/>
  </si>
  <si>
    <t>研究発表１</t>
    <rPh sb="0" eb="2">
      <t>ケンキュウ</t>
    </rPh>
    <rPh sb="2" eb="4">
      <t>ハッピョウ</t>
    </rPh>
    <phoneticPr fontId="1"/>
  </si>
  <si>
    <t>紙飛行機の研究</t>
    <rPh sb="0" eb="3">
      <t>ヒコウキ</t>
    </rPh>
    <rPh sb="4" eb="6">
      <t>ケンキュウ</t>
    </rPh>
    <phoneticPr fontId="1"/>
  </si>
  <si>
    <t>～どうやったら遠くまで飛ぶのか～</t>
    <rPh sb="7" eb="8">
      <t>トオ</t>
    </rPh>
    <rPh sb="11" eb="12">
      <t>ト</t>
    </rPh>
    <phoneticPr fontId="1"/>
  </si>
  <si>
    <t>３年</t>
    <rPh sb="1" eb="2">
      <t>ネン</t>
    </rPh>
    <phoneticPr fontId="1"/>
  </si>
  <si>
    <t>備考（複数の部がまとめて支払う場合などは，ここにその内容を記入してください）</t>
    <rPh sb="0" eb="2">
      <t>ビコウ</t>
    </rPh>
    <rPh sb="3" eb="5">
      <t>フクスウ</t>
    </rPh>
    <rPh sb="6" eb="7">
      <t>ブ</t>
    </rPh>
    <rPh sb="12" eb="14">
      <t>シハラ</t>
    </rPh>
    <rPh sb="15" eb="17">
      <t>バアイ</t>
    </rPh>
    <rPh sb="26" eb="28">
      <t>ナイヨウ</t>
    </rPh>
    <rPh sb="29" eb="31">
      <t>キニュウ</t>
    </rPh>
    <phoneticPr fontId="1"/>
  </si>
  <si>
    <t>文字数の目安
１２３４５６７８９０１２３４５６７８９０１２３４５６７８９０１２３４５６７８９０</t>
    <rPh sb="0" eb="2">
      <t>モジスウ</t>
    </rPh>
    <rPh sb="3" eb="5">
      <t>メヤス</t>
    </rPh>
    <phoneticPr fontId="1"/>
  </si>
  <si>
    <t>生物F</t>
    <rPh sb="0" eb="2">
      <t>セイブツ</t>
    </rPh>
    <phoneticPr fontId="1"/>
  </si>
  <si>
    <t>生物L</t>
    <rPh sb="0" eb="2">
      <t>セイブツ</t>
    </rPh>
    <phoneticPr fontId="1"/>
  </si>
  <si>
    <t>代表者</t>
    <rPh sb="0" eb="3">
      <t>ダイヒョウシャ</t>
    </rPh>
    <phoneticPr fontId="1"/>
  </si>
  <si>
    <t>研究発表２</t>
    <rPh sb="0" eb="2">
      <t>ケンキュウ</t>
    </rPh>
    <rPh sb="2" eb="4">
      <t>ハッピョウ</t>
    </rPh>
    <phoneticPr fontId="1"/>
  </si>
  <si>
    <t>研究発表３</t>
    <rPh sb="0" eb="2">
      <t>ケンキュウ</t>
    </rPh>
    <rPh sb="2" eb="4">
      <t>ハッピョウ</t>
    </rPh>
    <phoneticPr fontId="1"/>
  </si>
  <si>
    <t>研究発表４</t>
    <rPh sb="0" eb="2">
      <t>ケンキュウ</t>
    </rPh>
    <rPh sb="2" eb="4">
      <t>ハッピョウ</t>
    </rPh>
    <phoneticPr fontId="1"/>
  </si>
  <si>
    <t>研究発表５</t>
    <rPh sb="0" eb="2">
      <t>ケンキュウ</t>
    </rPh>
    <rPh sb="2" eb="4">
      <t>ハッピョウ</t>
    </rPh>
    <phoneticPr fontId="1"/>
  </si>
  <si>
    <t>研究発表６</t>
    <rPh sb="0" eb="2">
      <t>ケンキュウ</t>
    </rPh>
    <rPh sb="2" eb="4">
      <t>ハッピョウ</t>
    </rPh>
    <phoneticPr fontId="1"/>
  </si>
  <si>
    <t>研究発表７</t>
    <rPh sb="0" eb="2">
      <t>ケンキュウ</t>
    </rPh>
    <rPh sb="2" eb="4">
      <t>ハッピョウ</t>
    </rPh>
    <phoneticPr fontId="1"/>
  </si>
  <si>
    <t>研究発表８</t>
    <rPh sb="0" eb="2">
      <t>ケンキュウ</t>
    </rPh>
    <rPh sb="2" eb="4">
      <t>ハッピョウ</t>
    </rPh>
    <phoneticPr fontId="1"/>
  </si>
  <si>
    <t>部門
（物・化・生F・生L・地）</t>
    <rPh sb="0" eb="2">
      <t>ブモン</t>
    </rPh>
    <rPh sb="4" eb="5">
      <t>ブツ</t>
    </rPh>
    <rPh sb="6" eb="7">
      <t>カ</t>
    </rPh>
    <rPh sb="8" eb="9">
      <t>セイ</t>
    </rPh>
    <rPh sb="11" eb="12">
      <t>セイ</t>
    </rPh>
    <rPh sb="14" eb="15">
      <t>チ</t>
    </rPh>
    <phoneticPr fontId="1"/>
  </si>
  <si>
    <t>記入欄（大会プログラム等にそのまま記載されます。正確にご記入ください）</t>
    <rPh sb="0" eb="3">
      <t>キニュウラン</t>
    </rPh>
    <phoneticPr fontId="1"/>
  </si>
  <si>
    <t>発表５</t>
    <rPh sb="0" eb="2">
      <t>ハッピョウ</t>
    </rPh>
    <phoneticPr fontId="1"/>
  </si>
  <si>
    <t>発表６</t>
    <rPh sb="0" eb="2">
      <t>ハッピョウ</t>
    </rPh>
    <phoneticPr fontId="1"/>
  </si>
  <si>
    <t>文字数の目安
１２３４５６７８９０あいうえおかきくけこ１２３４５６７８９０あいうえおかきくけこ１２３４５６７８９０あいうえおかきくけこ１２３４５６７８９０あいうえおかきくけこ１２３４５６７８９０あいうえおかきくけこ</t>
    <rPh sb="0" eb="2">
      <t>モジスウ</t>
    </rPh>
    <rPh sb="3" eb="5">
      <t>メヤス</t>
    </rPh>
    <phoneticPr fontId="1"/>
  </si>
  <si>
    <t>（ポスター審査部門）</t>
    <rPh sb="4" eb="6">
      <t>シンサ</t>
    </rPh>
    <rPh sb="6" eb="8">
      <t>ブモン</t>
    </rPh>
    <phoneticPr fontId="1"/>
  </si>
  <si>
    <t>（ポスターｵｰﾌﾟﾝ部門）</t>
    <rPh sb="11" eb="12">
      <t>）</t>
    </rPh>
    <phoneticPr fontId="1"/>
  </si>
  <si>
    <t>３０名以上の場合は、当番校または専門部までお問い合わせ下さい。</t>
    <rPh sb="2" eb="3">
      <t>メイ</t>
    </rPh>
    <rPh sb="3" eb="5">
      <t>イジョウ</t>
    </rPh>
    <rPh sb="6" eb="8">
      <t>バアイ</t>
    </rPh>
    <rPh sb="10" eb="13">
      <t>トウバンコウ</t>
    </rPh>
    <rPh sb="16" eb="19">
      <t>センモンブ</t>
    </rPh>
    <rPh sb="22" eb="23">
      <t>ト</t>
    </rPh>
    <rPh sb="24" eb="25">
      <t>ア</t>
    </rPh>
    <rPh sb="27" eb="28">
      <t>クダ</t>
    </rPh>
    <phoneticPr fontId="1"/>
  </si>
  <si>
    <t>石狩</t>
  </si>
  <si>
    <t>北海道札幌東高等学校</t>
  </si>
  <si>
    <t>札幌西</t>
  </si>
  <si>
    <t>北海道札幌西高等学校</t>
  </si>
  <si>
    <t>札幌南</t>
  </si>
  <si>
    <t>北海道札幌南高等学校</t>
  </si>
  <si>
    <t>札幌北</t>
  </si>
  <si>
    <t>北海道札幌北高等学校</t>
  </si>
  <si>
    <t>札幌月寒</t>
  </si>
  <si>
    <t>北海道札幌月寒高等学校</t>
  </si>
  <si>
    <t>札幌啓成</t>
  </si>
  <si>
    <t>北海道札幌啓成高等学校</t>
  </si>
  <si>
    <t>札幌手稲</t>
  </si>
  <si>
    <t>北海道札幌手稲高等学校</t>
  </si>
  <si>
    <t>札幌丘珠</t>
  </si>
  <si>
    <t>北海道札幌丘珠高等学校</t>
  </si>
  <si>
    <t>札幌東陵</t>
  </si>
  <si>
    <t>北海道札幌東陵高等学校</t>
  </si>
  <si>
    <t>札幌西陵</t>
  </si>
  <si>
    <t>北海道札幌西陵高等学校</t>
  </si>
  <si>
    <t>北海道札幌南陵高等学校</t>
  </si>
  <si>
    <t>札幌北陵</t>
  </si>
  <si>
    <t>北海道札幌北陵高等学校</t>
  </si>
  <si>
    <t>札幌白石</t>
  </si>
  <si>
    <t>北海道札幌白石高等学校</t>
  </si>
  <si>
    <t>札幌真栄</t>
  </si>
  <si>
    <t>北海道札幌真栄高等学校</t>
  </si>
  <si>
    <t>札幌厚別</t>
  </si>
  <si>
    <t>北海道札幌厚別高等学校</t>
  </si>
  <si>
    <t>札幌あすかぜ</t>
  </si>
  <si>
    <t>北海道札幌あすかぜ高等学校</t>
  </si>
  <si>
    <t>札幌東豊</t>
  </si>
  <si>
    <t>北海道札幌東豊高等学校</t>
  </si>
  <si>
    <t>札幌稲雲</t>
  </si>
  <si>
    <t>北海道札幌稲雲高等学校</t>
  </si>
  <si>
    <t>札幌英藍</t>
  </si>
  <si>
    <t>札幌平岡</t>
  </si>
  <si>
    <t>北海道札幌平岡高等学校</t>
  </si>
  <si>
    <t>札幌白陵</t>
  </si>
  <si>
    <t>北海道札幌白陵高等学校</t>
  </si>
  <si>
    <t>札幌工業</t>
  </si>
  <si>
    <t>北海道札幌工業高等学校</t>
  </si>
  <si>
    <t>北海道札幌琴似工業高等学校</t>
  </si>
  <si>
    <t>北海道札幌東商業高等学校</t>
  </si>
  <si>
    <t>北海道札幌国際情報高等学校</t>
  </si>
  <si>
    <t>北海道江別高等学校</t>
  </si>
  <si>
    <t>野幌</t>
  </si>
  <si>
    <t>北海道野幌高等学校</t>
  </si>
  <si>
    <t>大麻</t>
  </si>
  <si>
    <t>北海道大麻高等学校</t>
  </si>
  <si>
    <t>北海道千歳高等学校</t>
  </si>
  <si>
    <t>北海道千歳北陽高等学校</t>
  </si>
  <si>
    <t>恵庭南</t>
  </si>
  <si>
    <t>北海道恵庭南高等学校</t>
  </si>
  <si>
    <t>恵庭北</t>
  </si>
  <si>
    <t>北海道恵庭北高等学校</t>
  </si>
  <si>
    <t>北広島西</t>
  </si>
  <si>
    <t>北海道北広島西高等学校</t>
  </si>
  <si>
    <t>北海道石狩南高等学校</t>
  </si>
  <si>
    <t>北海道当別高等学校</t>
  </si>
  <si>
    <t>北海</t>
  </si>
  <si>
    <t>北海高等学校</t>
  </si>
  <si>
    <t>札幌光星高等学校</t>
  </si>
  <si>
    <t>札幌第一高等学校</t>
  </si>
  <si>
    <t>札幌創成高等学校</t>
  </si>
  <si>
    <t>北星学園女子高等学校</t>
  </si>
  <si>
    <t>札幌大谷高等学校</t>
  </si>
  <si>
    <t>札幌静修</t>
  </si>
  <si>
    <t>札幌静修高等学校</t>
  </si>
  <si>
    <t>札幌北斗</t>
  </si>
  <si>
    <t>札幌北斗高等学校</t>
  </si>
  <si>
    <t>札幌山の手高等学校</t>
  </si>
  <si>
    <t>札幌新陽</t>
  </si>
  <si>
    <t>札幌新陽高等学校</t>
  </si>
  <si>
    <t>札幌龍谷学園高等学校</t>
  </si>
  <si>
    <t>札幌聖心女子学院高等学校</t>
  </si>
  <si>
    <t>北海学園札幌</t>
  </si>
  <si>
    <t>北海学園札幌高等学校</t>
  </si>
  <si>
    <t>立命館慶祥高等学校</t>
  </si>
  <si>
    <t>札幌日本大学高等学校</t>
  </si>
  <si>
    <t>北嶺</t>
  </si>
  <si>
    <t>北嶺高等学校</t>
  </si>
  <si>
    <t>藤女子高等学校</t>
  </si>
  <si>
    <t>道南</t>
  </si>
  <si>
    <t>北海道函館中部高等学校</t>
  </si>
  <si>
    <t>北海道函館西高等学校</t>
  </si>
  <si>
    <t>北海道函館工業高等学校</t>
  </si>
  <si>
    <t>北海道函館商業高等学校</t>
  </si>
  <si>
    <t>北海道函館水産高等学校</t>
  </si>
  <si>
    <t>北海道大野農業高等学校</t>
  </si>
  <si>
    <t>北海道森高等学校</t>
  </si>
  <si>
    <t>北海道八雲高等学校</t>
  </si>
  <si>
    <t>北海道長万部高等学校</t>
  </si>
  <si>
    <t>北海道松前高等学校</t>
  </si>
  <si>
    <t>北海道南茅部高等学校</t>
  </si>
  <si>
    <t>北海道七飯高等学校</t>
  </si>
  <si>
    <t>北海道江差高等学校</t>
  </si>
  <si>
    <t>北海道上ノ国高等学校</t>
  </si>
  <si>
    <t>北海道知内高等学校</t>
  </si>
  <si>
    <t>函館大学付属有斗高等学校</t>
  </si>
  <si>
    <t>函館ラ・サール高等学校</t>
  </si>
  <si>
    <t>函館大谷高等学校</t>
  </si>
  <si>
    <t>遺愛女子高等学校</t>
  </si>
  <si>
    <t>函館白百合学園高等学校</t>
  </si>
  <si>
    <t>函館大妻高等学校</t>
  </si>
  <si>
    <t>清尚学院高等学校</t>
  </si>
  <si>
    <t>函館大学付属柏稜高等学校</t>
  </si>
  <si>
    <t>後志</t>
  </si>
  <si>
    <t>小樽潮陵</t>
  </si>
  <si>
    <t>北海道小樽潮陵高等学校</t>
  </si>
  <si>
    <t>小樽桜陽</t>
  </si>
  <si>
    <t>北海道小樽桜陽高等学校</t>
  </si>
  <si>
    <t>北海道小樽未来創造高等学校</t>
  </si>
  <si>
    <t>小樽水産</t>
  </si>
  <si>
    <t>北海道小樽水産高等学校</t>
  </si>
  <si>
    <t>北海道倶知安高等学校</t>
  </si>
  <si>
    <t>北海道倶知安農業高等学校</t>
  </si>
  <si>
    <t>岩内</t>
  </si>
  <si>
    <t>北海道岩内高等学校</t>
  </si>
  <si>
    <t>蘭越</t>
  </si>
  <si>
    <t>北海道蘭越高等学校</t>
  </si>
  <si>
    <t>北海道寿都高等学校</t>
  </si>
  <si>
    <t>小樽明峰</t>
  </si>
  <si>
    <t>小樽明峰高等学校</t>
  </si>
  <si>
    <t>北星学園余市</t>
  </si>
  <si>
    <t>北星学園余市高等学校</t>
  </si>
  <si>
    <t>空知</t>
  </si>
  <si>
    <t>岩見沢東</t>
  </si>
  <si>
    <t>北海道岩見沢東高等学校</t>
  </si>
  <si>
    <t>岩見沢西</t>
  </si>
  <si>
    <t>北海道岩見沢西高等学校</t>
  </si>
  <si>
    <t>岩見沢農業</t>
  </si>
  <si>
    <t>北海道岩見沢農業高等学校</t>
  </si>
  <si>
    <t>夕張</t>
  </si>
  <si>
    <t>北海道夕張高等学校</t>
  </si>
  <si>
    <t>北海道美唄尚栄高等学校</t>
  </si>
  <si>
    <t>美唄聖華</t>
  </si>
  <si>
    <t>北海道美唄聖華高等学校</t>
  </si>
  <si>
    <t>三笠</t>
  </si>
  <si>
    <t>栗山</t>
  </si>
  <si>
    <t>北海道栗山高等学校</t>
  </si>
  <si>
    <t>長沼</t>
  </si>
  <si>
    <t>北海道長沼高等学校</t>
  </si>
  <si>
    <t>月形</t>
  </si>
  <si>
    <t>北海道月形高等学校</t>
  </si>
  <si>
    <t>滝川</t>
  </si>
  <si>
    <t>北海道滝川高等学校</t>
  </si>
  <si>
    <t>深川東</t>
  </si>
  <si>
    <t>深川西</t>
  </si>
  <si>
    <t>北海道深川西高等学校</t>
  </si>
  <si>
    <t>芦別</t>
  </si>
  <si>
    <t>北海道芦別高等学校</t>
  </si>
  <si>
    <t>砂川</t>
  </si>
  <si>
    <t>北海道砂川高等学校</t>
  </si>
  <si>
    <t>奈井江商業</t>
  </si>
  <si>
    <t>北海道奈井江商業高等学校</t>
  </si>
  <si>
    <t>北海道岩見沢緑陵高等学校</t>
  </si>
  <si>
    <t>北海道滝川西高等学校</t>
  </si>
  <si>
    <t>上川</t>
  </si>
  <si>
    <t>旭川東</t>
  </si>
  <si>
    <t>北海道旭川東高等学校</t>
  </si>
  <si>
    <t>旭川西</t>
  </si>
  <si>
    <t>北海道旭川西高等学校</t>
  </si>
  <si>
    <t>旭川南</t>
  </si>
  <si>
    <t>北海道旭川南高等学校</t>
  </si>
  <si>
    <t>旭川北</t>
  </si>
  <si>
    <t>北海道旭川北高等学校</t>
  </si>
  <si>
    <t>旭川農業</t>
  </si>
  <si>
    <t>北海道旭川農業高等学校</t>
  </si>
  <si>
    <t>旭川工業</t>
  </si>
  <si>
    <t>北海道旭川工業高等学校</t>
  </si>
  <si>
    <t>旭川商業</t>
  </si>
  <si>
    <t>北海道旭川商業高等学校</t>
  </si>
  <si>
    <t>富良野</t>
  </si>
  <si>
    <t>北海道富良野高等学校</t>
  </si>
  <si>
    <t>富良野緑峰</t>
  </si>
  <si>
    <t>北海道富良野緑峰高等学校</t>
  </si>
  <si>
    <t>美瑛</t>
  </si>
  <si>
    <t>北海道美瑛高等学校</t>
  </si>
  <si>
    <t>東川</t>
  </si>
  <si>
    <t>北海道東川高等学校</t>
  </si>
  <si>
    <t>鷹栖</t>
  </si>
  <si>
    <t>北海道鷹栖高等学校</t>
  </si>
  <si>
    <t>北海道上川高等学校</t>
  </si>
  <si>
    <t>留萌</t>
  </si>
  <si>
    <t>北海道留萌高等学校</t>
  </si>
  <si>
    <t>羽幌</t>
  </si>
  <si>
    <t>北海道羽幌高等学校</t>
  </si>
  <si>
    <t>苫前商業</t>
  </si>
  <si>
    <t>北海道苫前商業高等学校</t>
  </si>
  <si>
    <t>南富良野</t>
  </si>
  <si>
    <t>北海道南富良野高等学校</t>
  </si>
  <si>
    <t>旭川龍谷</t>
  </si>
  <si>
    <t>旭川実業</t>
  </si>
  <si>
    <t>旭川実業高等学校</t>
  </si>
  <si>
    <t>旭川明成</t>
  </si>
  <si>
    <t>旭川明成高等学校</t>
  </si>
  <si>
    <t>名寄</t>
  </si>
  <si>
    <t>北海道名寄高等学校</t>
  </si>
  <si>
    <t>名寄産業</t>
  </si>
  <si>
    <t>北海道士別翔雲高等学校</t>
  </si>
  <si>
    <t>下川商業</t>
  </si>
  <si>
    <t>北海道下川商業高等学校</t>
  </si>
  <si>
    <t>美深</t>
  </si>
  <si>
    <t>北海道美深高等学校</t>
  </si>
  <si>
    <t>北海道稚内高等学校</t>
  </si>
  <si>
    <t>豊富</t>
  </si>
  <si>
    <t>枝幸</t>
  </si>
  <si>
    <t>北海道枝幸高等学校</t>
  </si>
  <si>
    <t>浜頓別</t>
  </si>
  <si>
    <t>北海道浜頓別高等学校</t>
  </si>
  <si>
    <t>北海道礼文高等学校</t>
  </si>
  <si>
    <t>利尻</t>
  </si>
  <si>
    <t>北海道利尻高等学校</t>
  </si>
  <si>
    <t>天塩</t>
  </si>
  <si>
    <t>北海道天塩高等学校</t>
  </si>
  <si>
    <t>遠別農業</t>
  </si>
  <si>
    <t>北海道遠別農業高等学校</t>
  </si>
  <si>
    <t>おといねっぷ美術工芸</t>
  </si>
  <si>
    <t>北海道おといねっぷ美術工芸高等学校</t>
  </si>
  <si>
    <t>稚内大谷</t>
  </si>
  <si>
    <t>稚内大谷高等学校</t>
  </si>
  <si>
    <t>ｵﾎｰﾂｸ</t>
  </si>
  <si>
    <t>北見北斗</t>
  </si>
  <si>
    <t>北海道北見北斗高等学校</t>
  </si>
  <si>
    <t>北見柏陽</t>
  </si>
  <si>
    <t>北海道北見柏陽高等学校</t>
  </si>
  <si>
    <t>北見緑陵</t>
  </si>
  <si>
    <t>北海道北見緑陵高等学校</t>
  </si>
  <si>
    <t>北見工業</t>
  </si>
  <si>
    <t>北見商業</t>
  </si>
  <si>
    <t>北海道北見商業高等学校</t>
  </si>
  <si>
    <t>網走南ヶ丘</t>
  </si>
  <si>
    <t>北海道網走南ケ丘高等学校</t>
  </si>
  <si>
    <t>網走桂陽</t>
  </si>
  <si>
    <t>北海道網走桂陽高等学校</t>
  </si>
  <si>
    <t>紋別</t>
  </si>
  <si>
    <t>北海道紋別高等学校</t>
  </si>
  <si>
    <t>留辺蘂</t>
  </si>
  <si>
    <t>北海道留辺蘂高等学校</t>
  </si>
  <si>
    <t>訓子府</t>
  </si>
  <si>
    <t>北海道訓子府高等学校</t>
  </si>
  <si>
    <t>美幌</t>
  </si>
  <si>
    <t>北海道美幌高等学校</t>
  </si>
  <si>
    <t>津別</t>
  </si>
  <si>
    <t>北海道津別高等学校</t>
  </si>
  <si>
    <t>斜里</t>
  </si>
  <si>
    <t>北海道斜里高等学校</t>
  </si>
  <si>
    <t>清里</t>
  </si>
  <si>
    <t>北海道清里高等学校</t>
  </si>
  <si>
    <t>常呂</t>
  </si>
  <si>
    <t>北海道常呂高等学校</t>
  </si>
  <si>
    <t>遠軽</t>
  </si>
  <si>
    <t>北海道遠軽高等学校</t>
  </si>
  <si>
    <t>湧別</t>
  </si>
  <si>
    <t>北海道湧別高等学校</t>
  </si>
  <si>
    <t>佐呂間</t>
  </si>
  <si>
    <t>北海道佐呂間高等学校</t>
  </si>
  <si>
    <t>興部</t>
  </si>
  <si>
    <t>北海道興部高等学校</t>
  </si>
  <si>
    <t>雄武</t>
  </si>
  <si>
    <t>北海道雄武高等学校</t>
  </si>
  <si>
    <t>釧根</t>
  </si>
  <si>
    <t>北海道釧路湖陵高等学校</t>
  </si>
  <si>
    <t>北海道釧路江南高等学校</t>
  </si>
  <si>
    <t>北海道釧路東高等学校</t>
  </si>
  <si>
    <t>北海道釧路明輝高等学校</t>
  </si>
  <si>
    <t>北海道釧路工業高等学校</t>
  </si>
  <si>
    <t>北海道釧路商業高等学校</t>
  </si>
  <si>
    <t>北海道白糠高等学校</t>
  </si>
  <si>
    <t>北海道標茶高等学校</t>
  </si>
  <si>
    <t>北海道弟子屈高等学校</t>
  </si>
  <si>
    <t>北海道阿寒高等学校</t>
  </si>
  <si>
    <t>北海道根室高等学校</t>
  </si>
  <si>
    <t>北海道別海高等学校</t>
  </si>
  <si>
    <t>北海道中標津高等学校</t>
  </si>
  <si>
    <t>北海道標津高等学校</t>
  </si>
  <si>
    <t>北海道羅臼高等学校</t>
  </si>
  <si>
    <t>北海道釧路北陽高等学校</t>
  </si>
  <si>
    <t>北海道霧多布高等学校</t>
  </si>
  <si>
    <t>北海道中標津農業高等学校</t>
  </si>
  <si>
    <t>武修館高等学校</t>
  </si>
  <si>
    <t>十勝</t>
  </si>
  <si>
    <t>北海道帯広柏葉高等学校</t>
  </si>
  <si>
    <t>北海道帯広三条高等学校</t>
  </si>
  <si>
    <t>北海道帯広農業高等学校</t>
  </si>
  <si>
    <t>北海道帯広工業高等学校</t>
  </si>
  <si>
    <t>北海道帯広緑陽高等学校</t>
  </si>
  <si>
    <t>北海道池田高等学校</t>
  </si>
  <si>
    <t>北海道本別高等学校</t>
  </si>
  <si>
    <t>北海道足寄高等学校</t>
  </si>
  <si>
    <t>北海道芽室高等学校</t>
  </si>
  <si>
    <t>北海道清水高等学校</t>
  </si>
  <si>
    <t>北海道音更高等学校</t>
  </si>
  <si>
    <t>北海道上士幌高等学校</t>
  </si>
  <si>
    <t>北海道鹿追高等学校</t>
  </si>
  <si>
    <t>北海道更別農業高等学校</t>
  </si>
  <si>
    <t>北海道大樹高等学校</t>
  </si>
  <si>
    <t>北海道広尾高等学校</t>
  </si>
  <si>
    <t>北海道帯広南商業高等学校</t>
  </si>
  <si>
    <t>北海道士幌高等学校</t>
  </si>
  <si>
    <t>帯広北高等学校</t>
  </si>
  <si>
    <t>白樺学園高等学校</t>
  </si>
  <si>
    <t>帯広大谷高等学校</t>
  </si>
  <si>
    <t>苫小牧</t>
  </si>
  <si>
    <t>苫小牧東</t>
  </si>
  <si>
    <t>北海道苫小牧東高等学校</t>
  </si>
  <si>
    <t>苫小牧西</t>
  </si>
  <si>
    <t>北海道苫小牧西高等学校</t>
  </si>
  <si>
    <t>苫小牧南</t>
  </si>
  <si>
    <t>北海道苫小牧南高等学校</t>
  </si>
  <si>
    <t>苫小牧工業</t>
  </si>
  <si>
    <t>北海道苫小牧工業高等学校</t>
  </si>
  <si>
    <t>苫小牧総合経済</t>
  </si>
  <si>
    <t>北海道苫小牧総合経済高等学校</t>
  </si>
  <si>
    <t>追分</t>
  </si>
  <si>
    <t>北海道追分高等学校</t>
  </si>
  <si>
    <t>鵡川</t>
  </si>
  <si>
    <t>北海道鵡川高等学校</t>
  </si>
  <si>
    <t>穂別</t>
  </si>
  <si>
    <t>厚真</t>
  </si>
  <si>
    <t>北海道厚真高等学校</t>
  </si>
  <si>
    <t>白老東</t>
  </si>
  <si>
    <t>北海道白老東高等学校</t>
  </si>
  <si>
    <t>浦河</t>
  </si>
  <si>
    <t>北海道浦河高等学校</t>
  </si>
  <si>
    <t>静内</t>
  </si>
  <si>
    <t>北海道静内高等学校</t>
  </si>
  <si>
    <t>静内農業</t>
  </si>
  <si>
    <t>北海道静内農業高等学校</t>
  </si>
  <si>
    <t>富川</t>
  </si>
  <si>
    <t>北海道富川高等学校</t>
  </si>
  <si>
    <t>平取</t>
  </si>
  <si>
    <t>北海道平取高等学校</t>
  </si>
  <si>
    <t>えりも</t>
  </si>
  <si>
    <t>北海道えりも高等学校</t>
  </si>
  <si>
    <t>苫小牧中央</t>
  </si>
  <si>
    <t>苫小牧中央高等学校</t>
  </si>
  <si>
    <t>駒澤大学附属苫小牧高等学校</t>
  </si>
  <si>
    <t>北海道栄高等学校</t>
  </si>
  <si>
    <t>室蘭</t>
  </si>
  <si>
    <t>北海道室蘭栄高等学校</t>
  </si>
  <si>
    <t>北海道室蘭清水丘高等学校</t>
  </si>
  <si>
    <t>北海道室蘭東翔高等学校</t>
  </si>
  <si>
    <t>北海道室蘭工業高等学校</t>
  </si>
  <si>
    <t>北海道登別明日中等教育学校</t>
  </si>
  <si>
    <t>北海道登別青嶺高等学校</t>
  </si>
  <si>
    <t>北海道虻田高等学校</t>
  </si>
  <si>
    <t>北海道壮瞥高等学校</t>
  </si>
  <si>
    <t>海星学院高等学校</t>
  </si>
  <si>
    <t>物理</t>
    <rPh sb="0" eb="2">
      <t>ブツリ</t>
    </rPh>
    <phoneticPr fontId="16"/>
  </si>
  <si>
    <t>化学</t>
    <rPh sb="0" eb="2">
      <t>カガク</t>
    </rPh>
    <phoneticPr fontId="16"/>
  </si>
  <si>
    <t>生物F</t>
    <rPh sb="0" eb="2">
      <t>セイブツ</t>
    </rPh>
    <phoneticPr fontId="16"/>
  </si>
  <si>
    <t>生物L</t>
    <rPh sb="0" eb="2">
      <t>セイブツ</t>
    </rPh>
    <phoneticPr fontId="16"/>
  </si>
  <si>
    <t>地学</t>
    <rPh sb="0" eb="2">
      <t>チガク</t>
    </rPh>
    <phoneticPr fontId="16"/>
  </si>
  <si>
    <t>ポスター審物</t>
    <rPh sb="4" eb="5">
      <t>シン</t>
    </rPh>
    <rPh sb="5" eb="6">
      <t>ブツ</t>
    </rPh>
    <phoneticPr fontId="16"/>
  </si>
  <si>
    <t>ポスター審化</t>
    <rPh sb="4" eb="5">
      <t>シン</t>
    </rPh>
    <rPh sb="5" eb="6">
      <t>カ</t>
    </rPh>
    <phoneticPr fontId="16"/>
  </si>
  <si>
    <t>ポスター審生</t>
    <rPh sb="4" eb="5">
      <t>シン</t>
    </rPh>
    <rPh sb="5" eb="6">
      <t>セイ</t>
    </rPh>
    <phoneticPr fontId="16"/>
  </si>
  <si>
    <t>ポスター審地</t>
    <rPh sb="4" eb="5">
      <t>シン</t>
    </rPh>
    <rPh sb="5" eb="6">
      <t>チ</t>
    </rPh>
    <phoneticPr fontId="16"/>
  </si>
  <si>
    <t>ポスター物</t>
    <rPh sb="4" eb="5">
      <t>ブツ</t>
    </rPh>
    <phoneticPr fontId="16"/>
  </si>
  <si>
    <t>ポスター化</t>
    <rPh sb="4" eb="5">
      <t>カ</t>
    </rPh>
    <phoneticPr fontId="16"/>
  </si>
  <si>
    <t>ポスター生</t>
    <rPh sb="4" eb="5">
      <t>セイ</t>
    </rPh>
    <phoneticPr fontId="16"/>
  </si>
  <si>
    <t>ポスター地</t>
    <rPh sb="4" eb="5">
      <t>チ</t>
    </rPh>
    <phoneticPr fontId="16"/>
  </si>
  <si>
    <t>研究発表申込書（欄が足りない場合は、当番校または専門部にお問い合わせ下さい）</t>
    <rPh sb="0" eb="2">
      <t>ケンキュウ</t>
    </rPh>
    <rPh sb="2" eb="4">
      <t>ハッピョウ</t>
    </rPh>
    <rPh sb="4" eb="7">
      <t>モウシコミショ</t>
    </rPh>
    <rPh sb="8" eb="9">
      <t>ラン</t>
    </rPh>
    <rPh sb="10" eb="11">
      <t>タ</t>
    </rPh>
    <rPh sb="14" eb="16">
      <t>バアイ</t>
    </rPh>
    <rPh sb="18" eb="21">
      <t>トウバンコウ</t>
    </rPh>
    <rPh sb="24" eb="27">
      <t>センモンブ</t>
    </rPh>
    <rPh sb="29" eb="30">
      <t>ト</t>
    </rPh>
    <rPh sb="31" eb="32">
      <t>ア</t>
    </rPh>
    <rPh sb="34" eb="35">
      <t>クダ</t>
    </rPh>
    <phoneticPr fontId="1"/>
  </si>
  <si>
    <t>北星学園大学附属高等学校</t>
  </si>
  <si>
    <t>北見藤高等学校</t>
  </si>
  <si>
    <t>参加部門</t>
    <rPh sb="0" eb="2">
      <t>サンカ</t>
    </rPh>
    <rPh sb="2" eb="4">
      <t>ブモン</t>
    </rPh>
    <phoneticPr fontId="1"/>
  </si>
  <si>
    <t>物理</t>
    <rPh sb="0" eb="2">
      <t>ブツリ</t>
    </rPh>
    <phoneticPr fontId="1"/>
  </si>
  <si>
    <t>化学</t>
    <rPh sb="0" eb="2">
      <t>カガク</t>
    </rPh>
    <phoneticPr fontId="1"/>
  </si>
  <si>
    <t>地学</t>
    <rPh sb="0" eb="2">
      <t>チガク</t>
    </rPh>
    <phoneticPr fontId="1"/>
  </si>
  <si>
    <t>道立</t>
    <rPh sb="0" eb="2">
      <t>ドウリツ</t>
    </rPh>
    <phoneticPr fontId="5"/>
  </si>
  <si>
    <t>札幌南陵</t>
    <rPh sb="0" eb="2">
      <t>サッポロ</t>
    </rPh>
    <phoneticPr fontId="1"/>
  </si>
  <si>
    <t>北海道札幌英藍高等学校</t>
    <rPh sb="5" eb="6">
      <t>エイ</t>
    </rPh>
    <rPh sb="6" eb="7">
      <t>アイ</t>
    </rPh>
    <rPh sb="7" eb="9">
      <t>コウトウ</t>
    </rPh>
    <phoneticPr fontId="5"/>
  </si>
  <si>
    <t>札幌琴似工業</t>
    <rPh sb="0" eb="2">
      <t>サッポロ</t>
    </rPh>
    <phoneticPr fontId="1"/>
  </si>
  <si>
    <t>札幌東商業</t>
    <rPh sb="0" eb="2">
      <t>サッポロ</t>
    </rPh>
    <phoneticPr fontId="1"/>
  </si>
  <si>
    <t>札幌国際情報</t>
    <rPh sb="0" eb="2">
      <t>サッポロ</t>
    </rPh>
    <phoneticPr fontId="1"/>
  </si>
  <si>
    <t>江別</t>
  </si>
  <si>
    <t>千歳</t>
    <rPh sb="0" eb="2">
      <t>チトセ</t>
    </rPh>
    <phoneticPr fontId="1"/>
  </si>
  <si>
    <t>千歳北陽</t>
  </si>
  <si>
    <t>北広島</t>
  </si>
  <si>
    <t>北海道北広島高等学校</t>
    <rPh sb="0" eb="3">
      <t>ホッカイドウ</t>
    </rPh>
    <rPh sb="3" eb="6">
      <t>キタヒロシマ</t>
    </rPh>
    <rPh sb="6" eb="8">
      <t>コウトウ</t>
    </rPh>
    <rPh sb="8" eb="10">
      <t>ガッコウ</t>
    </rPh>
    <phoneticPr fontId="5"/>
  </si>
  <si>
    <t>石狩翔陽</t>
  </si>
  <si>
    <t>北海道石狩翔陽高等学校</t>
    <rPh sb="0" eb="3">
      <t>ホッカイドウ</t>
    </rPh>
    <rPh sb="3" eb="5">
      <t>イシカリ</t>
    </rPh>
    <rPh sb="5" eb="7">
      <t>ショウヨウ</t>
    </rPh>
    <rPh sb="7" eb="9">
      <t>コウトウ</t>
    </rPh>
    <rPh sb="9" eb="11">
      <t>ガッコウ</t>
    </rPh>
    <phoneticPr fontId="5"/>
  </si>
  <si>
    <t>石狩南</t>
  </si>
  <si>
    <t>当別</t>
  </si>
  <si>
    <t>市立</t>
    <rPh sb="0" eb="2">
      <t>シリツ</t>
    </rPh>
    <phoneticPr fontId="5"/>
  </si>
  <si>
    <t>市立札幌旭丘</t>
    <rPh sb="0" eb="2">
      <t>イチリツ</t>
    </rPh>
    <phoneticPr fontId="4"/>
  </si>
  <si>
    <t>市立札幌旭丘高等学校</t>
    <rPh sb="0" eb="2">
      <t>イチリツ</t>
    </rPh>
    <phoneticPr fontId="4"/>
  </si>
  <si>
    <t>市立札幌藻岩</t>
    <rPh sb="0" eb="2">
      <t>イチリツ</t>
    </rPh>
    <rPh sb="2" eb="4">
      <t>サッポロ</t>
    </rPh>
    <phoneticPr fontId="1"/>
  </si>
  <si>
    <t>市立札幌藻岩高等学校</t>
    <rPh sb="0" eb="2">
      <t>イチリツ</t>
    </rPh>
    <phoneticPr fontId="4"/>
  </si>
  <si>
    <t>市立札幌清田</t>
    <rPh sb="0" eb="2">
      <t>イチリツ</t>
    </rPh>
    <phoneticPr fontId="4"/>
  </si>
  <si>
    <t>市立札幌清田高等学校</t>
    <rPh sb="0" eb="2">
      <t>イチリツ</t>
    </rPh>
    <phoneticPr fontId="4"/>
  </si>
  <si>
    <t>市立札幌新川</t>
    <rPh sb="0" eb="2">
      <t>イチリツ</t>
    </rPh>
    <phoneticPr fontId="4"/>
  </si>
  <si>
    <t>市立札幌新川高等学校</t>
    <rPh sb="0" eb="2">
      <t>イチリツ</t>
    </rPh>
    <phoneticPr fontId="4"/>
  </si>
  <si>
    <t>市立札幌平岸</t>
    <rPh sb="0" eb="2">
      <t>イチリツ</t>
    </rPh>
    <phoneticPr fontId="4"/>
  </si>
  <si>
    <t>市立札幌平岸高等学校</t>
    <rPh sb="0" eb="2">
      <t>イチリツ</t>
    </rPh>
    <phoneticPr fontId="4"/>
  </si>
  <si>
    <t>市立札幌啓北商業</t>
    <rPh sb="0" eb="2">
      <t>イチリツ</t>
    </rPh>
    <phoneticPr fontId="4"/>
  </si>
  <si>
    <t>市立札幌啓北商業高等学校</t>
    <rPh sb="0" eb="2">
      <t>イチリツ</t>
    </rPh>
    <phoneticPr fontId="4"/>
  </si>
  <si>
    <t>私立</t>
    <rPh sb="0" eb="2">
      <t>シリツ</t>
    </rPh>
    <phoneticPr fontId="5"/>
  </si>
  <si>
    <t>札幌光星</t>
  </si>
  <si>
    <t>北星学園大学付属</t>
    <rPh sb="4" eb="6">
      <t>ダイガク</t>
    </rPh>
    <rPh sb="6" eb="8">
      <t>フゾク</t>
    </rPh>
    <phoneticPr fontId="1"/>
  </si>
  <si>
    <t>札幌第一</t>
  </si>
  <si>
    <t>札幌創成</t>
    <rPh sb="0" eb="2">
      <t>サッポロ</t>
    </rPh>
    <phoneticPr fontId="1"/>
  </si>
  <si>
    <t>東海大学付属札幌</t>
    <rPh sb="2" eb="4">
      <t>ダイガク</t>
    </rPh>
    <rPh sb="4" eb="6">
      <t>フゾク</t>
    </rPh>
    <rPh sb="6" eb="8">
      <t>サッポロ</t>
    </rPh>
    <phoneticPr fontId="1"/>
  </si>
  <si>
    <t>東海大学付属札幌高等学校</t>
    <rPh sb="6" eb="8">
      <t>サッポロ</t>
    </rPh>
    <phoneticPr fontId="4"/>
  </si>
  <si>
    <t>北星学園女子</t>
    <rPh sb="2" eb="4">
      <t>ガクエン</t>
    </rPh>
    <phoneticPr fontId="1"/>
  </si>
  <si>
    <t>札幌大谷</t>
  </si>
  <si>
    <t>札幌山の手</t>
    <rPh sb="0" eb="2">
      <t>サッポロ</t>
    </rPh>
    <phoneticPr fontId="1"/>
  </si>
  <si>
    <t>札幌龍谷学園</t>
    <rPh sb="4" eb="6">
      <t>ガクエン</t>
    </rPh>
    <phoneticPr fontId="1"/>
  </si>
  <si>
    <t>札幌聖心女子学院</t>
  </si>
  <si>
    <t>科学大学</t>
    <rPh sb="0" eb="2">
      <t>カガク</t>
    </rPh>
    <rPh sb="2" eb="4">
      <t>ダイガク</t>
    </rPh>
    <phoneticPr fontId="1"/>
  </si>
  <si>
    <t>北海道科学大学高等学校</t>
    <rPh sb="3" eb="5">
      <t>カガク</t>
    </rPh>
    <rPh sb="5" eb="7">
      <t>ダイガク</t>
    </rPh>
    <phoneticPr fontId="4"/>
  </si>
  <si>
    <t>立命館慶祥</t>
  </si>
  <si>
    <t>札幌日本大学</t>
    <rPh sb="4" eb="6">
      <t>ダイガク</t>
    </rPh>
    <phoneticPr fontId="1"/>
  </si>
  <si>
    <t>とわの森三愛</t>
    <rPh sb="4" eb="5">
      <t>サン</t>
    </rPh>
    <rPh sb="5" eb="6">
      <t>アイ</t>
    </rPh>
    <phoneticPr fontId="1"/>
  </si>
  <si>
    <t>酪農学園大学附属とわの森三愛高等学校</t>
    <rPh sb="0" eb="2">
      <t>ラクノウ</t>
    </rPh>
    <rPh sb="2" eb="4">
      <t>ガクエン</t>
    </rPh>
    <rPh sb="4" eb="6">
      <t>ダイガク</t>
    </rPh>
    <rPh sb="6" eb="8">
      <t>フゾク</t>
    </rPh>
    <phoneticPr fontId="4"/>
  </si>
  <si>
    <t>藤女子</t>
  </si>
  <si>
    <t>札幌北（定）</t>
    <rPh sb="4" eb="5">
      <t>テイ</t>
    </rPh>
    <phoneticPr fontId="1"/>
  </si>
  <si>
    <t>北海道札幌北高等学校  （定時制課程）</t>
    <rPh sb="13" eb="16">
      <t>テイジセイ</t>
    </rPh>
    <rPh sb="16" eb="18">
      <t>カテイ</t>
    </rPh>
    <phoneticPr fontId="5"/>
  </si>
  <si>
    <t>札幌西（定）</t>
    <rPh sb="2" eb="3">
      <t>ニシ</t>
    </rPh>
    <rPh sb="4" eb="5">
      <t>テイ</t>
    </rPh>
    <phoneticPr fontId="1"/>
  </si>
  <si>
    <t>北海道札幌西高等学校（定時制課程）</t>
    <rPh sb="11" eb="14">
      <t>テイジセイ</t>
    </rPh>
    <rPh sb="14" eb="16">
      <t>カテイ</t>
    </rPh>
    <phoneticPr fontId="5"/>
  </si>
  <si>
    <t>札幌南（定）</t>
    <rPh sb="2" eb="3">
      <t>ミナミ</t>
    </rPh>
    <rPh sb="4" eb="5">
      <t>テイ</t>
    </rPh>
    <phoneticPr fontId="1"/>
  </si>
  <si>
    <t>北海道札幌南高等学校（定時制課程）</t>
    <rPh sb="11" eb="14">
      <t>テイジセイ</t>
    </rPh>
    <rPh sb="14" eb="16">
      <t>カテイ</t>
    </rPh>
    <phoneticPr fontId="5"/>
  </si>
  <si>
    <t>札幌琴似工業（定）</t>
    <rPh sb="0" eb="2">
      <t>サッポロ</t>
    </rPh>
    <rPh sb="2" eb="4">
      <t>コトニ</t>
    </rPh>
    <rPh sb="7" eb="8">
      <t>テイ</t>
    </rPh>
    <phoneticPr fontId="1"/>
  </si>
  <si>
    <t>北海道札幌琴似工業高等学校（定時制）</t>
    <rPh sb="14" eb="17">
      <t>テイジセイ</t>
    </rPh>
    <phoneticPr fontId="5"/>
  </si>
  <si>
    <t>千歳（定）</t>
    <rPh sb="3" eb="4">
      <t>テイ</t>
    </rPh>
    <phoneticPr fontId="1"/>
  </si>
  <si>
    <t>北海道千歳高等学校（定時制課程）</t>
    <rPh sb="10" eb="13">
      <t>テイジセイ</t>
    </rPh>
    <rPh sb="13" eb="15">
      <t>カテイ</t>
    </rPh>
    <phoneticPr fontId="5"/>
  </si>
  <si>
    <t>市立札幌大通（定）</t>
    <rPh sb="0" eb="2">
      <t>イチリツ</t>
    </rPh>
    <rPh sb="2" eb="4">
      <t>サッポロ</t>
    </rPh>
    <rPh sb="7" eb="8">
      <t>テイ</t>
    </rPh>
    <phoneticPr fontId="1"/>
  </si>
  <si>
    <t>市立札幌大通高等学校</t>
    <rPh sb="0" eb="2">
      <t>シリツ</t>
    </rPh>
    <rPh sb="2" eb="4">
      <t>サッポロ</t>
    </rPh>
    <rPh sb="4" eb="6">
      <t>オオドオリ</t>
    </rPh>
    <rPh sb="6" eb="8">
      <t>コウトウ</t>
    </rPh>
    <rPh sb="8" eb="10">
      <t>ガッコウ</t>
    </rPh>
    <phoneticPr fontId="5"/>
  </si>
  <si>
    <t>有朋（単）</t>
    <rPh sb="3" eb="4">
      <t>タン</t>
    </rPh>
    <phoneticPr fontId="1"/>
  </si>
  <si>
    <t>北海道有朋高等学校（単位制課程）　</t>
    <rPh sb="10" eb="13">
      <t>タンイセイ</t>
    </rPh>
    <rPh sb="13" eb="15">
      <t>カテイ</t>
    </rPh>
    <phoneticPr fontId="5"/>
  </si>
  <si>
    <t>有朋（通）</t>
    <rPh sb="3" eb="4">
      <t>ツウ</t>
    </rPh>
    <phoneticPr fontId="1"/>
  </si>
  <si>
    <t>北海道有朋高等学校（通信制課程）　</t>
    <rPh sb="10" eb="13">
      <t>ツウシンセイ</t>
    </rPh>
    <rPh sb="13" eb="15">
      <t>カテイ</t>
    </rPh>
    <phoneticPr fontId="5"/>
  </si>
  <si>
    <t>星槎国際（通）</t>
    <rPh sb="5" eb="6">
      <t>ツウ</t>
    </rPh>
    <phoneticPr fontId="1"/>
  </si>
  <si>
    <t>星槎国際高等学校</t>
    <rPh sb="0" eb="1">
      <t>ホシ</t>
    </rPh>
    <rPh sb="2" eb="4">
      <t>コクサイ</t>
    </rPh>
    <rPh sb="4" eb="6">
      <t>コウトウ</t>
    </rPh>
    <rPh sb="6" eb="8">
      <t>ガッコウ</t>
    </rPh>
    <phoneticPr fontId="5"/>
  </si>
  <si>
    <t>池上学院（通）</t>
    <rPh sb="5" eb="6">
      <t>ツウ</t>
    </rPh>
    <phoneticPr fontId="1"/>
  </si>
  <si>
    <t>池上学院高等学校</t>
    <rPh sb="6" eb="8">
      <t>ガッコウ</t>
    </rPh>
    <phoneticPr fontId="5"/>
  </si>
  <si>
    <t>クラーク札幌（通）</t>
    <rPh sb="4" eb="6">
      <t>サッポロ</t>
    </rPh>
    <rPh sb="7" eb="8">
      <t>ツウ</t>
    </rPh>
    <phoneticPr fontId="1"/>
  </si>
  <si>
    <t>ｸﾗｰｸ記念国際高等学校札幌大通ｷｬﾝﾊﾟｽ</t>
    <rPh sb="12" eb="14">
      <t>サッポロ</t>
    </rPh>
    <rPh sb="14" eb="16">
      <t>オオドオリ</t>
    </rPh>
    <phoneticPr fontId="5"/>
  </si>
  <si>
    <t>市立札幌開成中等</t>
    <rPh sb="0" eb="2">
      <t>イチリツ</t>
    </rPh>
    <phoneticPr fontId="4"/>
  </si>
  <si>
    <t>市立札幌開成中等教育学校</t>
    <rPh sb="0" eb="2">
      <t>イチリツ</t>
    </rPh>
    <rPh sb="2" eb="4">
      <t>サッポロ</t>
    </rPh>
    <rPh sb="4" eb="6">
      <t>カイセイ</t>
    </rPh>
    <rPh sb="6" eb="8">
      <t>チュウトウ</t>
    </rPh>
    <rPh sb="8" eb="10">
      <t>キョウイク</t>
    </rPh>
    <rPh sb="10" eb="12">
      <t>ガッコウ</t>
    </rPh>
    <phoneticPr fontId="5"/>
  </si>
  <si>
    <t>北海道芸術</t>
  </si>
  <si>
    <t>北海道芸術学校　札幌ｻﾃﾗｲﾄｷｬﾝﾊﾟｽ</t>
    <rPh sb="0" eb="3">
      <t>ホッカイドウ</t>
    </rPh>
    <rPh sb="3" eb="5">
      <t>ゲイジュツ</t>
    </rPh>
    <rPh sb="5" eb="7">
      <t>ガッコウ</t>
    </rPh>
    <rPh sb="8" eb="10">
      <t>サッポロ</t>
    </rPh>
    <phoneticPr fontId="5"/>
  </si>
  <si>
    <t>函館中部</t>
    <rPh sb="0" eb="2">
      <t>ハコダテ</t>
    </rPh>
    <rPh sb="2" eb="4">
      <t>チュウブ</t>
    </rPh>
    <phoneticPr fontId="1"/>
  </si>
  <si>
    <t>函館西</t>
    <rPh sb="0" eb="2">
      <t>ハコダテ</t>
    </rPh>
    <rPh sb="2" eb="3">
      <t>ニシ</t>
    </rPh>
    <phoneticPr fontId="1"/>
  </si>
  <si>
    <t>函館工業</t>
    <rPh sb="0" eb="2">
      <t>ハコダテ</t>
    </rPh>
    <rPh sb="2" eb="4">
      <t>コウギョウ</t>
    </rPh>
    <phoneticPr fontId="1"/>
  </si>
  <si>
    <t>函館商業</t>
    <rPh sb="0" eb="2">
      <t>ハコダテ</t>
    </rPh>
    <rPh sb="2" eb="4">
      <t>ショウギョウ</t>
    </rPh>
    <phoneticPr fontId="1"/>
  </si>
  <si>
    <t>函館水産</t>
    <rPh sb="0" eb="2">
      <t>ハコダテ</t>
    </rPh>
    <rPh sb="2" eb="4">
      <t>スイサン</t>
    </rPh>
    <phoneticPr fontId="1"/>
  </si>
  <si>
    <t>大野農業</t>
    <rPh sb="0" eb="2">
      <t>オオノ</t>
    </rPh>
    <rPh sb="2" eb="4">
      <t>ノウギョウ</t>
    </rPh>
    <phoneticPr fontId="1"/>
  </si>
  <si>
    <t>森</t>
    <rPh sb="0" eb="1">
      <t>モリ</t>
    </rPh>
    <phoneticPr fontId="1"/>
  </si>
  <si>
    <t>八雲</t>
    <rPh sb="0" eb="2">
      <t>ヤクモ</t>
    </rPh>
    <phoneticPr fontId="1"/>
  </si>
  <si>
    <t>長万部</t>
    <rPh sb="0" eb="3">
      <t>オシャマンベ</t>
    </rPh>
    <phoneticPr fontId="1"/>
  </si>
  <si>
    <t>上磯</t>
    <rPh sb="0" eb="2">
      <t>カミイソ</t>
    </rPh>
    <phoneticPr fontId="1"/>
  </si>
  <si>
    <t>北海道上磯高等学校</t>
    <rPh sb="3" eb="5">
      <t>カミイソ</t>
    </rPh>
    <phoneticPr fontId="5"/>
  </si>
  <si>
    <t>松前</t>
    <rPh sb="0" eb="2">
      <t>マツマエ</t>
    </rPh>
    <phoneticPr fontId="1"/>
  </si>
  <si>
    <t>南茅部</t>
    <rPh sb="0" eb="3">
      <t>ミナミカヤベ</t>
    </rPh>
    <phoneticPr fontId="1"/>
  </si>
  <si>
    <t>七飯</t>
    <rPh sb="0" eb="2">
      <t>ナナエ</t>
    </rPh>
    <phoneticPr fontId="1"/>
  </si>
  <si>
    <t>江差</t>
    <rPh sb="0" eb="2">
      <t>エサシ</t>
    </rPh>
    <phoneticPr fontId="1"/>
  </si>
  <si>
    <t>檜山北</t>
    <rPh sb="0" eb="2">
      <t>ヒヤマ</t>
    </rPh>
    <rPh sb="2" eb="3">
      <t>キタ</t>
    </rPh>
    <phoneticPr fontId="7"/>
  </si>
  <si>
    <t>北海道檜山北高等学校</t>
    <rPh sb="3" eb="5">
      <t>ヒヤマ</t>
    </rPh>
    <rPh sb="5" eb="6">
      <t>キタ</t>
    </rPh>
    <phoneticPr fontId="4"/>
  </si>
  <si>
    <t>上ノ国</t>
    <rPh sb="0" eb="1">
      <t>カミ</t>
    </rPh>
    <rPh sb="2" eb="3">
      <t>クニ</t>
    </rPh>
    <phoneticPr fontId="1"/>
  </si>
  <si>
    <t>市立函館</t>
    <rPh sb="0" eb="2">
      <t>イチリツ</t>
    </rPh>
    <rPh sb="2" eb="4">
      <t>ハコダテ</t>
    </rPh>
    <phoneticPr fontId="1"/>
  </si>
  <si>
    <t>市立函館高等学校</t>
    <rPh sb="0" eb="2">
      <t>シリツ</t>
    </rPh>
    <phoneticPr fontId="5"/>
  </si>
  <si>
    <t>町立</t>
    <rPh sb="0" eb="2">
      <t>チョウリツ</t>
    </rPh>
    <phoneticPr fontId="5"/>
  </si>
  <si>
    <t>知内</t>
    <rPh sb="0" eb="2">
      <t>シリウチ</t>
    </rPh>
    <phoneticPr fontId="1"/>
  </si>
  <si>
    <t>函館大学付属有斗</t>
    <rPh sb="0" eb="2">
      <t>ハコダテ</t>
    </rPh>
    <rPh sb="2" eb="4">
      <t>ダイガク</t>
    </rPh>
    <rPh sb="4" eb="6">
      <t>フゾク</t>
    </rPh>
    <rPh sb="6" eb="7">
      <t>ユウ</t>
    </rPh>
    <rPh sb="7" eb="8">
      <t>ト</t>
    </rPh>
    <phoneticPr fontId="1"/>
  </si>
  <si>
    <t>函館ラ・サール</t>
    <rPh sb="0" eb="2">
      <t>ハコダテ</t>
    </rPh>
    <phoneticPr fontId="1"/>
  </si>
  <si>
    <t>函館大谷</t>
    <rPh sb="0" eb="2">
      <t>ハコダテ</t>
    </rPh>
    <rPh sb="2" eb="4">
      <t>オオタニ</t>
    </rPh>
    <phoneticPr fontId="1"/>
  </si>
  <si>
    <t>遺愛女子</t>
    <rPh sb="0" eb="2">
      <t>イアイ</t>
    </rPh>
    <rPh sb="2" eb="4">
      <t>ジョシ</t>
    </rPh>
    <phoneticPr fontId="1"/>
  </si>
  <si>
    <t>函館白百合学園</t>
    <rPh sb="0" eb="2">
      <t>ハコダテ</t>
    </rPh>
    <rPh sb="2" eb="5">
      <t>シラユリ</t>
    </rPh>
    <rPh sb="5" eb="7">
      <t>ガクエン</t>
    </rPh>
    <phoneticPr fontId="1"/>
  </si>
  <si>
    <t>函館大妻</t>
    <rPh sb="0" eb="2">
      <t>ハコダテ</t>
    </rPh>
    <rPh sb="2" eb="4">
      <t>オオツマ</t>
    </rPh>
    <phoneticPr fontId="1"/>
  </si>
  <si>
    <t>清尚学院</t>
    <rPh sb="0" eb="1">
      <t>キヨシ</t>
    </rPh>
    <rPh sb="1" eb="2">
      <t>タカシ</t>
    </rPh>
    <rPh sb="2" eb="4">
      <t>ガクイン</t>
    </rPh>
    <phoneticPr fontId="1"/>
  </si>
  <si>
    <t>函館大学付属柏稜</t>
    <rPh sb="0" eb="2">
      <t>ハコダテ</t>
    </rPh>
    <rPh sb="2" eb="4">
      <t>ダイガク</t>
    </rPh>
    <rPh sb="4" eb="6">
      <t>フゾク</t>
    </rPh>
    <rPh sb="6" eb="7">
      <t>カシワ</t>
    </rPh>
    <rPh sb="7" eb="8">
      <t>リョウ</t>
    </rPh>
    <phoneticPr fontId="1"/>
  </si>
  <si>
    <t>函館中部（定）</t>
    <rPh sb="0" eb="2">
      <t>ハコダテ</t>
    </rPh>
    <rPh sb="2" eb="4">
      <t>チュウブ</t>
    </rPh>
    <rPh sb="5" eb="6">
      <t>テイ</t>
    </rPh>
    <phoneticPr fontId="1"/>
  </si>
  <si>
    <t>北海道函館中部高等学校（定時制課程）</t>
    <rPh sb="12" eb="15">
      <t>テイジセイ</t>
    </rPh>
    <rPh sb="15" eb="17">
      <t>カテイ</t>
    </rPh>
    <phoneticPr fontId="1"/>
  </si>
  <si>
    <t>道南</t>
    <rPh sb="0" eb="2">
      <t>ドウナン</t>
    </rPh>
    <phoneticPr fontId="5"/>
  </si>
  <si>
    <t>精華高校（通信）</t>
    <rPh sb="0" eb="2">
      <t>セイカ</t>
    </rPh>
    <rPh sb="2" eb="4">
      <t>コウコウ</t>
    </rPh>
    <rPh sb="5" eb="7">
      <t>ツウシン</t>
    </rPh>
    <phoneticPr fontId="5"/>
  </si>
  <si>
    <t>精華学園高等学校函館校</t>
    <rPh sb="0" eb="2">
      <t>セイカ</t>
    </rPh>
    <rPh sb="2" eb="4">
      <t>ガクエン</t>
    </rPh>
    <rPh sb="4" eb="8">
      <t>コウトウガッコウ</t>
    </rPh>
    <rPh sb="8" eb="10">
      <t>ハコダテ</t>
    </rPh>
    <rPh sb="10" eb="11">
      <t>コウ</t>
    </rPh>
    <phoneticPr fontId="5"/>
  </si>
  <si>
    <t>道南</t>
    <rPh sb="0" eb="2">
      <t>ドウナン</t>
    </rPh>
    <phoneticPr fontId="4"/>
  </si>
  <si>
    <t>道立</t>
    <rPh sb="0" eb="2">
      <t>ドウリツ</t>
    </rPh>
    <phoneticPr fontId="4"/>
  </si>
  <si>
    <t>福島商業</t>
    <rPh sb="0" eb="2">
      <t>フクシマ</t>
    </rPh>
    <rPh sb="2" eb="4">
      <t>ショウギョウ</t>
    </rPh>
    <phoneticPr fontId="4"/>
  </si>
  <si>
    <t>北海道福島商業高等学校</t>
    <rPh sb="0" eb="3">
      <t>ホッカイドウ</t>
    </rPh>
    <rPh sb="3" eb="5">
      <t>フクシマ</t>
    </rPh>
    <rPh sb="5" eb="7">
      <t>ショウギョウ</t>
    </rPh>
    <rPh sb="7" eb="9">
      <t>コウトウ</t>
    </rPh>
    <rPh sb="9" eb="11">
      <t>ガッコウ</t>
    </rPh>
    <phoneticPr fontId="4"/>
  </si>
  <si>
    <t>町立</t>
    <rPh sb="0" eb="2">
      <t>チョウリツ</t>
    </rPh>
    <phoneticPr fontId="4"/>
  </si>
  <si>
    <t>奥尻</t>
    <rPh sb="0" eb="2">
      <t>オクシリ</t>
    </rPh>
    <phoneticPr fontId="4"/>
  </si>
  <si>
    <t>北海道奥尻高等学校</t>
    <rPh sb="0" eb="3">
      <t>ホッカイドウ</t>
    </rPh>
    <rPh sb="3" eb="5">
      <t>オクシリ</t>
    </rPh>
    <rPh sb="5" eb="7">
      <t>コウトウ</t>
    </rPh>
    <rPh sb="7" eb="9">
      <t>ガッコウ</t>
    </rPh>
    <phoneticPr fontId="4"/>
  </si>
  <si>
    <t>小樽未来創造</t>
    <rPh sb="2" eb="4">
      <t>ミライ</t>
    </rPh>
    <rPh sb="4" eb="6">
      <t>ソウゾウ</t>
    </rPh>
    <phoneticPr fontId="1"/>
  </si>
  <si>
    <t>倶知安</t>
  </si>
  <si>
    <t>倶知安農業</t>
    <rPh sb="4" eb="5">
      <t>ギョウ</t>
    </rPh>
    <phoneticPr fontId="1"/>
  </si>
  <si>
    <t>余市紅志</t>
    <rPh sb="2" eb="3">
      <t>ベニ</t>
    </rPh>
    <rPh sb="3" eb="4">
      <t>シ</t>
    </rPh>
    <phoneticPr fontId="2"/>
  </si>
  <si>
    <t>北海道余市紅志高等学校</t>
    <rPh sb="5" eb="6">
      <t>ベニ</t>
    </rPh>
    <rPh sb="6" eb="7">
      <t>ココロザシ</t>
    </rPh>
    <phoneticPr fontId="5"/>
  </si>
  <si>
    <t>寿都</t>
    <rPh sb="0" eb="1">
      <t>コトブキ</t>
    </rPh>
    <rPh sb="1" eb="2">
      <t>ミヤコ</t>
    </rPh>
    <phoneticPr fontId="2"/>
  </si>
  <si>
    <t>小樽双葉</t>
    <rPh sb="0" eb="2">
      <t>オタル</t>
    </rPh>
    <phoneticPr fontId="4"/>
  </si>
  <si>
    <t>小樽双葉高等学校</t>
    <rPh sb="0" eb="2">
      <t>オタル</t>
    </rPh>
    <phoneticPr fontId="4"/>
  </si>
  <si>
    <t>私立</t>
    <rPh sb="0" eb="2">
      <t>シリツ</t>
    </rPh>
    <phoneticPr fontId="1"/>
  </si>
  <si>
    <t>北照</t>
    <rPh sb="0" eb="2">
      <t>ホクショウ</t>
    </rPh>
    <phoneticPr fontId="1"/>
  </si>
  <si>
    <t>北照高等学校</t>
    <rPh sb="0" eb="2">
      <t>ホクショウ</t>
    </rPh>
    <rPh sb="2" eb="4">
      <t>コウトウ</t>
    </rPh>
    <rPh sb="4" eb="6">
      <t>ガッコウ</t>
    </rPh>
    <phoneticPr fontId="1"/>
  </si>
  <si>
    <t>ニセコ</t>
  </si>
  <si>
    <t>北海道ニセコ高等学校</t>
    <rPh sb="0" eb="3">
      <t>ホッカイドウ</t>
    </rPh>
    <rPh sb="6" eb="8">
      <t>コウトウ</t>
    </rPh>
    <rPh sb="8" eb="10">
      <t>ガッコウ</t>
    </rPh>
    <phoneticPr fontId="4"/>
  </si>
  <si>
    <t>村立</t>
    <rPh sb="0" eb="2">
      <t>ソンリツ</t>
    </rPh>
    <phoneticPr fontId="4"/>
  </si>
  <si>
    <t>真狩</t>
    <rPh sb="0" eb="2">
      <t>マッカリ</t>
    </rPh>
    <phoneticPr fontId="4"/>
  </si>
  <si>
    <t>北海道真狩高等学校</t>
    <rPh sb="0" eb="3">
      <t>ホッカイドウ</t>
    </rPh>
    <rPh sb="3" eb="5">
      <t>マッカリ</t>
    </rPh>
    <rPh sb="5" eb="7">
      <t>コウトウ</t>
    </rPh>
    <rPh sb="7" eb="9">
      <t>ガッコウ</t>
    </rPh>
    <phoneticPr fontId="4"/>
  </si>
  <si>
    <t>留寿都</t>
    <rPh sb="0" eb="3">
      <t>ルスツ</t>
    </rPh>
    <phoneticPr fontId="4"/>
  </si>
  <si>
    <t>北海道留寿都高等学校</t>
    <rPh sb="0" eb="3">
      <t>ホッカイドウ</t>
    </rPh>
    <rPh sb="3" eb="6">
      <t>ルスツ</t>
    </rPh>
    <rPh sb="6" eb="8">
      <t>コウトウ</t>
    </rPh>
    <rPh sb="8" eb="10">
      <t>ガッコウ</t>
    </rPh>
    <phoneticPr fontId="4"/>
  </si>
  <si>
    <t>小樽未来創造（定）</t>
    <rPh sb="2" eb="4">
      <t>ミライ</t>
    </rPh>
    <rPh sb="4" eb="6">
      <t>ソウゾウ</t>
    </rPh>
    <rPh sb="7" eb="8">
      <t>テイ</t>
    </rPh>
    <phoneticPr fontId="1"/>
  </si>
  <si>
    <t>北海道小樽未来創造高等学校（定時制）</t>
    <rPh sb="14" eb="17">
      <t>テイジセイ</t>
    </rPh>
    <phoneticPr fontId="5"/>
  </si>
  <si>
    <t>美唄尚栄</t>
    <rPh sb="2" eb="3">
      <t>ショウ</t>
    </rPh>
    <rPh sb="3" eb="4">
      <t>サカ</t>
    </rPh>
    <phoneticPr fontId="5"/>
  </si>
  <si>
    <t>北海道三笠高等学校</t>
    <rPh sb="3" eb="5">
      <t>ミカサ</t>
    </rPh>
    <rPh sb="5" eb="7">
      <t>コウトウ</t>
    </rPh>
    <phoneticPr fontId="5"/>
  </si>
  <si>
    <t>北海道深川東高等学校</t>
    <rPh sb="5" eb="6">
      <t>ヒガシ</t>
    </rPh>
    <rPh sb="6" eb="8">
      <t>コウトウ</t>
    </rPh>
    <phoneticPr fontId="5"/>
  </si>
  <si>
    <t>岩見沢緑陵</t>
    <rPh sb="0" eb="3">
      <t>イワミザワ</t>
    </rPh>
    <rPh sb="3" eb="4">
      <t>リョク</t>
    </rPh>
    <rPh sb="4" eb="5">
      <t>リョウ</t>
    </rPh>
    <phoneticPr fontId="5"/>
  </si>
  <si>
    <t>滝川西</t>
    <rPh sb="0" eb="2">
      <t>タキカワ</t>
    </rPh>
    <rPh sb="2" eb="3">
      <t>ニシ</t>
    </rPh>
    <phoneticPr fontId="5"/>
  </si>
  <si>
    <t>岩見沢東（定）</t>
    <rPh sb="5" eb="6">
      <t>テイ</t>
    </rPh>
    <phoneticPr fontId="1"/>
  </si>
  <si>
    <t>北海道岩見沢東高等学校（定時制課程）</t>
    <rPh sb="12" eb="15">
      <t>テイジセイ</t>
    </rPh>
    <rPh sb="15" eb="17">
      <t>カテイ</t>
    </rPh>
    <phoneticPr fontId="5"/>
  </si>
  <si>
    <t>滝川（定）</t>
    <rPh sb="0" eb="2">
      <t>タキカワ</t>
    </rPh>
    <rPh sb="3" eb="4">
      <t>テイ</t>
    </rPh>
    <phoneticPr fontId="1"/>
  </si>
  <si>
    <t>北海道滝川高等学校（定時制課程）</t>
    <rPh sb="10" eb="13">
      <t>テイジセイ</t>
    </rPh>
    <rPh sb="13" eb="15">
      <t>カテイ</t>
    </rPh>
    <phoneticPr fontId="1"/>
  </si>
  <si>
    <t>クラーク本校（通）</t>
    <rPh sb="4" eb="6">
      <t>ホンコウ</t>
    </rPh>
    <rPh sb="7" eb="8">
      <t>ツウ</t>
    </rPh>
    <phoneticPr fontId="1"/>
  </si>
  <si>
    <t>クラーク記念国際高等学校</t>
  </si>
  <si>
    <t>滝川工業</t>
    <rPh sb="0" eb="2">
      <t>タキカワ</t>
    </rPh>
    <rPh sb="2" eb="4">
      <t>コウギョウ</t>
    </rPh>
    <phoneticPr fontId="4"/>
  </si>
  <si>
    <t>北海道滝川工業高等学校</t>
    <rPh sb="0" eb="3">
      <t>ホッカイドウ</t>
    </rPh>
    <rPh sb="3" eb="5">
      <t>タキカワ</t>
    </rPh>
    <rPh sb="5" eb="7">
      <t>コウギョウ</t>
    </rPh>
    <rPh sb="7" eb="9">
      <t>コウトウ</t>
    </rPh>
    <rPh sb="9" eb="11">
      <t>ガッコウ</t>
    </rPh>
    <phoneticPr fontId="4"/>
  </si>
  <si>
    <t>新十津川農業</t>
    <rPh sb="0" eb="4">
      <t>シントツカワ</t>
    </rPh>
    <rPh sb="4" eb="6">
      <t>ノウギョウ</t>
    </rPh>
    <phoneticPr fontId="4"/>
  </si>
  <si>
    <t>北海道新十津川農業高等学校</t>
    <rPh sb="0" eb="3">
      <t>ホッカイドウ</t>
    </rPh>
    <rPh sb="3" eb="7">
      <t>シントツカワ</t>
    </rPh>
    <rPh sb="7" eb="9">
      <t>ノウギョウ</t>
    </rPh>
    <rPh sb="9" eb="11">
      <t>コウトウ</t>
    </rPh>
    <rPh sb="11" eb="13">
      <t>ガッコウ</t>
    </rPh>
    <phoneticPr fontId="4"/>
  </si>
  <si>
    <t>旭川永嶺</t>
    <rPh sb="2" eb="3">
      <t>エイ</t>
    </rPh>
    <rPh sb="3" eb="4">
      <t>ミネ</t>
    </rPh>
    <phoneticPr fontId="4"/>
  </si>
  <si>
    <t>北海道旭川永嶺高等学校</t>
    <rPh sb="5" eb="6">
      <t>エイ</t>
    </rPh>
    <rPh sb="6" eb="7">
      <t>ミネ</t>
    </rPh>
    <phoneticPr fontId="4"/>
  </si>
  <si>
    <t>旭川龍谷高等学校</t>
    <rPh sb="2" eb="4">
      <t>リュウコク</t>
    </rPh>
    <phoneticPr fontId="1"/>
  </si>
  <si>
    <t>旭川藤星</t>
    <rPh sb="3" eb="4">
      <t>ホシ</t>
    </rPh>
    <phoneticPr fontId="4"/>
  </si>
  <si>
    <t>旭川藤星高等学校</t>
    <rPh sb="3" eb="4">
      <t>ホシ</t>
    </rPh>
    <phoneticPr fontId="4"/>
  </si>
  <si>
    <t>旭川商業（定）</t>
    <rPh sb="0" eb="2">
      <t>アサヒカワ</t>
    </rPh>
    <rPh sb="2" eb="4">
      <t>ショウギョウ</t>
    </rPh>
    <rPh sb="5" eb="6">
      <t>テイ</t>
    </rPh>
    <phoneticPr fontId="8"/>
  </si>
  <si>
    <t>北海道旭川商業高等学校（定時制課程）</t>
    <rPh sb="12" eb="15">
      <t>テイジセイ</t>
    </rPh>
    <rPh sb="15" eb="17">
      <t>カテイ</t>
    </rPh>
    <phoneticPr fontId="5"/>
  </si>
  <si>
    <t>旭川工業（定）</t>
    <rPh sb="0" eb="2">
      <t>アサヒカワ</t>
    </rPh>
    <rPh sb="2" eb="4">
      <t>コウギョウ</t>
    </rPh>
    <rPh sb="5" eb="6">
      <t>テイ</t>
    </rPh>
    <phoneticPr fontId="1"/>
  </si>
  <si>
    <t>北海道旭川工業高等学校（定時制課程）</t>
    <rPh sb="12" eb="15">
      <t>テイジセイ</t>
    </rPh>
    <rPh sb="15" eb="17">
      <t>カテイ</t>
    </rPh>
    <phoneticPr fontId="1"/>
  </si>
  <si>
    <t>上富良野</t>
    <rPh sb="0" eb="4">
      <t>カミフラノ</t>
    </rPh>
    <phoneticPr fontId="4"/>
  </si>
  <si>
    <t>北海道上富良野高等学校</t>
    <rPh sb="0" eb="3">
      <t>ホッカイドウ</t>
    </rPh>
    <rPh sb="3" eb="7">
      <t>カミフラノ</t>
    </rPh>
    <rPh sb="7" eb="9">
      <t>コウトウ</t>
    </rPh>
    <rPh sb="9" eb="11">
      <t>ガッコウ</t>
    </rPh>
    <phoneticPr fontId="4"/>
  </si>
  <si>
    <t>道北</t>
    <rPh sb="0" eb="2">
      <t>ドウホク</t>
    </rPh>
    <phoneticPr fontId="5"/>
  </si>
  <si>
    <t>北海道名寄産業高等学校</t>
    <rPh sb="5" eb="7">
      <t>サンギョウ</t>
    </rPh>
    <phoneticPr fontId="1"/>
  </si>
  <si>
    <t>士別翔雲</t>
    <rPh sb="0" eb="2">
      <t>シベツ</t>
    </rPh>
    <rPh sb="2" eb="3">
      <t>ショウ</t>
    </rPh>
    <rPh sb="3" eb="4">
      <t>クモ</t>
    </rPh>
    <phoneticPr fontId="8"/>
  </si>
  <si>
    <t>稚内</t>
  </si>
  <si>
    <t>北海道豊富高等学校</t>
    <rPh sb="0" eb="3">
      <t>ホッカイドウ</t>
    </rPh>
    <rPh sb="3" eb="5">
      <t>トヨトミ</t>
    </rPh>
    <rPh sb="5" eb="7">
      <t>コウトウ</t>
    </rPh>
    <rPh sb="7" eb="9">
      <t>ガッコウ</t>
    </rPh>
    <phoneticPr fontId="5"/>
  </si>
  <si>
    <t>礼文</t>
    <rPh sb="0" eb="2">
      <t>レブン</t>
    </rPh>
    <phoneticPr fontId="4"/>
  </si>
  <si>
    <t>村立</t>
    <rPh sb="0" eb="2">
      <t>ソンリツ</t>
    </rPh>
    <phoneticPr fontId="5"/>
  </si>
  <si>
    <t>稚内（定）</t>
    <rPh sb="3" eb="4">
      <t>テイ</t>
    </rPh>
    <phoneticPr fontId="1"/>
  </si>
  <si>
    <t>北海道稚内高等学校（定時制課程）</t>
    <rPh sb="10" eb="13">
      <t>テイジセイ</t>
    </rPh>
    <rPh sb="13" eb="15">
      <t>カテイ</t>
    </rPh>
    <phoneticPr fontId="5"/>
  </si>
  <si>
    <t>市立</t>
    <rPh sb="0" eb="2">
      <t>イチリツ</t>
    </rPh>
    <phoneticPr fontId="5"/>
  </si>
  <si>
    <t>士別東（定）</t>
    <rPh sb="4" eb="5">
      <t>テイ</t>
    </rPh>
    <phoneticPr fontId="1"/>
  </si>
  <si>
    <t>北海道士別東高等学校</t>
  </si>
  <si>
    <t>剣淵</t>
    <rPh sb="0" eb="2">
      <t>ケンブチ</t>
    </rPh>
    <phoneticPr fontId="4"/>
  </si>
  <si>
    <t>北海道剣淵高等学校</t>
    <rPh sb="0" eb="3">
      <t>ホッカイドウ</t>
    </rPh>
    <rPh sb="3" eb="5">
      <t>ケンブチ</t>
    </rPh>
    <rPh sb="5" eb="7">
      <t>コウトウ</t>
    </rPh>
    <rPh sb="7" eb="9">
      <t>ガッコウ</t>
    </rPh>
    <phoneticPr fontId="4"/>
  </si>
  <si>
    <t>幌加内</t>
    <rPh sb="0" eb="3">
      <t>ホロカナイ</t>
    </rPh>
    <phoneticPr fontId="4"/>
  </si>
  <si>
    <t>北海道幌加内高等学校</t>
    <rPh sb="0" eb="3">
      <t>ホッカイドウ</t>
    </rPh>
    <rPh sb="3" eb="6">
      <t>ホロカナイ</t>
    </rPh>
    <rPh sb="6" eb="8">
      <t>コウトウ</t>
    </rPh>
    <rPh sb="8" eb="10">
      <t>ガッコウ</t>
    </rPh>
    <phoneticPr fontId="4"/>
  </si>
  <si>
    <t>天売</t>
    <rPh sb="0" eb="2">
      <t>テウリ</t>
    </rPh>
    <phoneticPr fontId="4"/>
  </si>
  <si>
    <t>北海道天売高等学校</t>
    <rPh sb="0" eb="3">
      <t>ホッカイドウ</t>
    </rPh>
    <rPh sb="3" eb="5">
      <t>テウリ</t>
    </rPh>
    <rPh sb="5" eb="7">
      <t>コウトウ</t>
    </rPh>
    <rPh sb="7" eb="9">
      <t>ガッコウ</t>
    </rPh>
    <phoneticPr fontId="4"/>
  </si>
  <si>
    <t>北海道北見工業高等学校</t>
    <rPh sb="0" eb="3">
      <t>ホッカイドウ</t>
    </rPh>
    <rPh sb="3" eb="5">
      <t>キタミ</t>
    </rPh>
    <rPh sb="5" eb="7">
      <t>コウギョウ</t>
    </rPh>
    <rPh sb="7" eb="9">
      <t>コウトウ</t>
    </rPh>
    <rPh sb="9" eb="11">
      <t>ガッコウ</t>
    </rPh>
    <phoneticPr fontId="5"/>
  </si>
  <si>
    <t>北見藤</t>
    <rPh sb="0" eb="2">
      <t>キタミ</t>
    </rPh>
    <rPh sb="2" eb="3">
      <t>フジ</t>
    </rPh>
    <phoneticPr fontId="8"/>
  </si>
  <si>
    <t>遠軽（定）</t>
    <rPh sb="0" eb="2">
      <t>エンガル</t>
    </rPh>
    <rPh sb="3" eb="4">
      <t>サダム</t>
    </rPh>
    <phoneticPr fontId="5"/>
  </si>
  <si>
    <t>北海道遠軽高等学校（定時制）</t>
    <rPh sb="10" eb="13">
      <t>テイジセイ</t>
    </rPh>
    <phoneticPr fontId="1"/>
  </si>
  <si>
    <t>東藻琴</t>
    <rPh sb="0" eb="3">
      <t>ヒガシモコト</t>
    </rPh>
    <phoneticPr fontId="4"/>
  </si>
  <si>
    <t>北海道東藻琴高等学校</t>
    <rPh sb="0" eb="3">
      <t>ホッカイドウ</t>
    </rPh>
    <rPh sb="3" eb="6">
      <t>ヒガシモコト</t>
    </rPh>
    <rPh sb="6" eb="8">
      <t>コウトウ</t>
    </rPh>
    <rPh sb="8" eb="10">
      <t>ガッコウ</t>
    </rPh>
    <phoneticPr fontId="4"/>
  </si>
  <si>
    <t>釧路湖陵</t>
    <rPh sb="0" eb="2">
      <t>クシロ</t>
    </rPh>
    <rPh sb="2" eb="4">
      <t>コリョウ</t>
    </rPh>
    <phoneticPr fontId="8"/>
  </si>
  <si>
    <t>釧路江南</t>
    <rPh sb="0" eb="2">
      <t>クシロ</t>
    </rPh>
    <rPh sb="2" eb="4">
      <t>コウナン</t>
    </rPh>
    <phoneticPr fontId="8"/>
  </si>
  <si>
    <t>釧路東</t>
    <rPh sb="0" eb="2">
      <t>クシロ</t>
    </rPh>
    <rPh sb="2" eb="3">
      <t>ヒガシ</t>
    </rPh>
    <phoneticPr fontId="8"/>
  </si>
  <si>
    <t>釧路明輝</t>
    <rPh sb="0" eb="2">
      <t>クシロ</t>
    </rPh>
    <rPh sb="2" eb="4">
      <t>メイキ</t>
    </rPh>
    <phoneticPr fontId="8"/>
  </si>
  <si>
    <t>釧路工業</t>
    <rPh sb="0" eb="2">
      <t>クシロ</t>
    </rPh>
    <rPh sb="2" eb="4">
      <t>コウギョウ</t>
    </rPh>
    <phoneticPr fontId="8"/>
  </si>
  <si>
    <t>釧路商業</t>
    <rPh sb="0" eb="2">
      <t>クシロ</t>
    </rPh>
    <rPh sb="2" eb="4">
      <t>ショウギョウ</t>
    </rPh>
    <phoneticPr fontId="8"/>
  </si>
  <si>
    <t>厚岸翔洋</t>
    <rPh sb="0" eb="2">
      <t>アッケシ</t>
    </rPh>
    <rPh sb="2" eb="3">
      <t>ショウ</t>
    </rPh>
    <rPh sb="3" eb="4">
      <t>ヨウ</t>
    </rPh>
    <phoneticPr fontId="8"/>
  </si>
  <si>
    <t>北海道厚岸翔洋高等学校</t>
    <rPh sb="5" eb="7">
      <t>ショウヨウ</t>
    </rPh>
    <phoneticPr fontId="5"/>
  </si>
  <si>
    <t>白糠</t>
    <rPh sb="0" eb="2">
      <t>シラヌカ</t>
    </rPh>
    <phoneticPr fontId="8"/>
  </si>
  <si>
    <t>標茶</t>
    <rPh sb="0" eb="2">
      <t>シベチャ</t>
    </rPh>
    <phoneticPr fontId="8"/>
  </si>
  <si>
    <t>弟子屈</t>
    <rPh sb="0" eb="3">
      <t>テシカガ</t>
    </rPh>
    <phoneticPr fontId="8"/>
  </si>
  <si>
    <t>阿寒</t>
    <rPh sb="0" eb="2">
      <t>アカン</t>
    </rPh>
    <phoneticPr fontId="8"/>
  </si>
  <si>
    <t>根室</t>
    <rPh sb="0" eb="2">
      <t>ネムロ</t>
    </rPh>
    <phoneticPr fontId="8"/>
  </si>
  <si>
    <t>別海</t>
    <rPh sb="0" eb="2">
      <t>ベツカイ</t>
    </rPh>
    <phoneticPr fontId="8"/>
  </si>
  <si>
    <t>中標津</t>
    <rPh sb="0" eb="3">
      <t>ナカシベツ</t>
    </rPh>
    <phoneticPr fontId="8"/>
  </si>
  <si>
    <t>標津</t>
    <rPh sb="0" eb="2">
      <t>シベツ</t>
    </rPh>
    <phoneticPr fontId="8"/>
  </si>
  <si>
    <t>羅臼</t>
    <rPh sb="0" eb="2">
      <t>ラウス</t>
    </rPh>
    <phoneticPr fontId="8"/>
  </si>
  <si>
    <t>釧路北陽</t>
    <rPh sb="0" eb="2">
      <t>クシロ</t>
    </rPh>
    <rPh sb="2" eb="4">
      <t>ホクヨウ</t>
    </rPh>
    <phoneticPr fontId="8"/>
  </si>
  <si>
    <t>霧多布</t>
    <rPh sb="0" eb="3">
      <t>キリタップ</t>
    </rPh>
    <phoneticPr fontId="8"/>
  </si>
  <si>
    <t>中標津農業</t>
    <rPh sb="0" eb="3">
      <t>ナカシベツ</t>
    </rPh>
    <rPh sb="3" eb="5">
      <t>ノウギョウ</t>
    </rPh>
    <phoneticPr fontId="8"/>
  </si>
  <si>
    <t>武修館</t>
    <rPh sb="0" eb="1">
      <t>ブ</t>
    </rPh>
    <rPh sb="1" eb="3">
      <t>シュウカン</t>
    </rPh>
    <phoneticPr fontId="8"/>
  </si>
  <si>
    <t>釧路湖陵（定）</t>
    <rPh sb="0" eb="2">
      <t>クシロ</t>
    </rPh>
    <rPh sb="2" eb="4">
      <t>コリョウ</t>
    </rPh>
    <rPh sb="5" eb="6">
      <t>テイ</t>
    </rPh>
    <phoneticPr fontId="8"/>
  </si>
  <si>
    <t>北海道釧路湖陵高等学校（定時制課程）</t>
    <rPh sb="12" eb="15">
      <t>テイジセイ</t>
    </rPh>
    <rPh sb="15" eb="17">
      <t>カテイ</t>
    </rPh>
    <phoneticPr fontId="5"/>
  </si>
  <si>
    <t>帯広柏葉</t>
    <rPh sb="0" eb="2">
      <t>オビヒロ</t>
    </rPh>
    <rPh sb="2" eb="4">
      <t>ハクヨウ</t>
    </rPh>
    <phoneticPr fontId="8"/>
  </si>
  <si>
    <t>帯広三条</t>
    <rPh sb="0" eb="2">
      <t>オビヒロ</t>
    </rPh>
    <rPh sb="2" eb="3">
      <t>3</t>
    </rPh>
    <rPh sb="3" eb="4">
      <t>ジョウ</t>
    </rPh>
    <phoneticPr fontId="8"/>
  </si>
  <si>
    <t>帯広農業</t>
    <rPh sb="0" eb="2">
      <t>オビヒロ</t>
    </rPh>
    <rPh sb="2" eb="4">
      <t>ノウギョウ</t>
    </rPh>
    <phoneticPr fontId="8"/>
  </si>
  <si>
    <t>帯広工業</t>
    <rPh sb="0" eb="2">
      <t>オビヒロ</t>
    </rPh>
    <rPh sb="2" eb="4">
      <t>コウギョウ</t>
    </rPh>
    <phoneticPr fontId="8"/>
  </si>
  <si>
    <t>帯広緑陽</t>
    <rPh sb="0" eb="2">
      <t>オビヒロ</t>
    </rPh>
    <rPh sb="2" eb="4">
      <t>リョクヨウ</t>
    </rPh>
    <phoneticPr fontId="8"/>
  </si>
  <si>
    <t>池田</t>
    <rPh sb="0" eb="2">
      <t>イケダ</t>
    </rPh>
    <phoneticPr fontId="8"/>
  </si>
  <si>
    <t>本別</t>
    <rPh sb="0" eb="2">
      <t>ホンベツ</t>
    </rPh>
    <phoneticPr fontId="8"/>
  </si>
  <si>
    <t>足寄</t>
    <rPh sb="0" eb="2">
      <t>アショロ</t>
    </rPh>
    <phoneticPr fontId="8"/>
  </si>
  <si>
    <t>芽室</t>
    <rPh sb="0" eb="2">
      <t>メムロ</t>
    </rPh>
    <phoneticPr fontId="8"/>
  </si>
  <si>
    <t>清水</t>
    <rPh sb="0" eb="2">
      <t>シミズ</t>
    </rPh>
    <phoneticPr fontId="8"/>
  </si>
  <si>
    <t>音更</t>
    <rPh sb="0" eb="2">
      <t>オトフケ</t>
    </rPh>
    <phoneticPr fontId="8"/>
  </si>
  <si>
    <t>上士幌</t>
    <rPh sb="0" eb="3">
      <t>カミシホロ</t>
    </rPh>
    <phoneticPr fontId="8"/>
  </si>
  <si>
    <t>鹿追</t>
    <rPh sb="0" eb="2">
      <t>シカオイ</t>
    </rPh>
    <phoneticPr fontId="8"/>
  </si>
  <si>
    <t>更別農業</t>
    <rPh sb="0" eb="2">
      <t>サラベツ</t>
    </rPh>
    <rPh sb="2" eb="4">
      <t>ノウギョウ</t>
    </rPh>
    <phoneticPr fontId="8"/>
  </si>
  <si>
    <t>大樹</t>
    <rPh sb="0" eb="2">
      <t>タイキ</t>
    </rPh>
    <phoneticPr fontId="8"/>
  </si>
  <si>
    <t>広尾</t>
    <rPh sb="0" eb="2">
      <t>ヒロオ</t>
    </rPh>
    <phoneticPr fontId="8"/>
  </si>
  <si>
    <t>帯広南商業</t>
    <rPh sb="0" eb="2">
      <t>オビヒロ</t>
    </rPh>
    <rPh sb="2" eb="3">
      <t>ミナミ</t>
    </rPh>
    <rPh sb="3" eb="5">
      <t>ショウギョウ</t>
    </rPh>
    <phoneticPr fontId="8"/>
  </si>
  <si>
    <t>士幌</t>
    <rPh sb="0" eb="2">
      <t>シホロ</t>
    </rPh>
    <phoneticPr fontId="8"/>
  </si>
  <si>
    <t>帯広北</t>
    <rPh sb="0" eb="2">
      <t>オビヒロ</t>
    </rPh>
    <rPh sb="2" eb="3">
      <t>キタ</t>
    </rPh>
    <phoneticPr fontId="8"/>
  </si>
  <si>
    <t>白樺学園</t>
    <rPh sb="0" eb="2">
      <t>シラカバ</t>
    </rPh>
    <rPh sb="2" eb="4">
      <t>ガクエン</t>
    </rPh>
    <phoneticPr fontId="8"/>
  </si>
  <si>
    <t>帯広大谷</t>
    <rPh sb="0" eb="2">
      <t>オビヒロ</t>
    </rPh>
    <rPh sb="2" eb="4">
      <t>オオタニ</t>
    </rPh>
    <phoneticPr fontId="8"/>
  </si>
  <si>
    <t>幕別清陵</t>
    <rPh sb="0" eb="2">
      <t>マクベツ</t>
    </rPh>
    <rPh sb="2" eb="3">
      <t>キヨ</t>
    </rPh>
    <rPh sb="3" eb="4">
      <t>リョウ</t>
    </rPh>
    <phoneticPr fontId="4"/>
  </si>
  <si>
    <t>北海道幕別清陵高等学校</t>
    <rPh sb="0" eb="3">
      <t>ホッカイドウ</t>
    </rPh>
    <rPh sb="5" eb="6">
      <t>キヨ</t>
    </rPh>
    <rPh sb="6" eb="7">
      <t>リョウ</t>
    </rPh>
    <rPh sb="7" eb="9">
      <t>コウトウ</t>
    </rPh>
    <rPh sb="9" eb="11">
      <t>ガッコウ</t>
    </rPh>
    <phoneticPr fontId="4"/>
  </si>
  <si>
    <t>北海道穂別高等学校</t>
    <rPh sb="0" eb="3">
      <t>ホッカイドウ</t>
    </rPh>
    <rPh sb="3" eb="5">
      <t>ホベツ</t>
    </rPh>
    <rPh sb="5" eb="7">
      <t>コウトウ</t>
    </rPh>
    <rPh sb="7" eb="9">
      <t>ガッコウ</t>
    </rPh>
    <phoneticPr fontId="5"/>
  </si>
  <si>
    <t>駒沢大学付属苫小牧</t>
    <rPh sb="0" eb="2">
      <t>コマザワ</t>
    </rPh>
    <rPh sb="2" eb="4">
      <t>ダイガク</t>
    </rPh>
    <rPh sb="4" eb="6">
      <t>フゾク</t>
    </rPh>
    <phoneticPr fontId="8"/>
  </si>
  <si>
    <t>道栄</t>
    <rPh sb="0" eb="1">
      <t>ドウ</t>
    </rPh>
    <phoneticPr fontId="1"/>
  </si>
  <si>
    <t>苫小牧高等商業</t>
    <rPh sb="3" eb="5">
      <t>コウトウ</t>
    </rPh>
    <rPh sb="5" eb="7">
      <t>ショウギョウ</t>
    </rPh>
    <phoneticPr fontId="8"/>
  </si>
  <si>
    <t>苫小牧高等商業学校</t>
    <rPh sb="0" eb="3">
      <t>トマコマイ</t>
    </rPh>
    <rPh sb="3" eb="5">
      <t>コウトウ</t>
    </rPh>
    <rPh sb="5" eb="7">
      <t>ショウギョウ</t>
    </rPh>
    <rPh sb="7" eb="9">
      <t>ガッコウ</t>
    </rPh>
    <phoneticPr fontId="5"/>
  </si>
  <si>
    <t>苫小牧</t>
    <rPh sb="0" eb="3">
      <t>トマコマイ</t>
    </rPh>
    <phoneticPr fontId="5"/>
  </si>
  <si>
    <t>日高（定）</t>
    <rPh sb="0" eb="2">
      <t>ヒダカ</t>
    </rPh>
    <rPh sb="3" eb="4">
      <t>サダム</t>
    </rPh>
    <phoneticPr fontId="5"/>
  </si>
  <si>
    <t>北海道日高高等学校</t>
    <rPh sb="0" eb="3">
      <t>ホッカイドウ</t>
    </rPh>
    <rPh sb="3" eb="5">
      <t>ヒダカ</t>
    </rPh>
    <rPh sb="5" eb="9">
      <t>コウトウガッコウ</t>
    </rPh>
    <phoneticPr fontId="5"/>
  </si>
  <si>
    <t>苫小牧</t>
    <rPh sb="0" eb="3">
      <t>トマコマイ</t>
    </rPh>
    <phoneticPr fontId="4"/>
  </si>
  <si>
    <t>国立</t>
    <rPh sb="0" eb="2">
      <t>コクリツ</t>
    </rPh>
    <phoneticPr fontId="4"/>
  </si>
  <si>
    <t>苫小牧高専</t>
    <rPh sb="0" eb="3">
      <t>トマコマイ</t>
    </rPh>
    <rPh sb="3" eb="5">
      <t>コウセン</t>
    </rPh>
    <phoneticPr fontId="4"/>
  </si>
  <si>
    <t>国立苫小牧工業高等専門学校</t>
    <rPh sb="0" eb="2">
      <t>コクリツ</t>
    </rPh>
    <rPh sb="2" eb="5">
      <t>トマコマイ</t>
    </rPh>
    <rPh sb="5" eb="7">
      <t>コウギョウ</t>
    </rPh>
    <rPh sb="7" eb="9">
      <t>コウトウ</t>
    </rPh>
    <rPh sb="9" eb="11">
      <t>センモン</t>
    </rPh>
    <rPh sb="11" eb="13">
      <t>ガッコウ</t>
    </rPh>
    <phoneticPr fontId="4"/>
  </si>
  <si>
    <t>室蘭栄</t>
    <rPh sb="0" eb="2">
      <t>ムロラン</t>
    </rPh>
    <rPh sb="2" eb="3">
      <t>サカエ</t>
    </rPh>
    <phoneticPr fontId="5"/>
  </si>
  <si>
    <t>室蘭清水丘</t>
    <rPh sb="0" eb="2">
      <t>ムロラン</t>
    </rPh>
    <rPh sb="2" eb="4">
      <t>シミズ</t>
    </rPh>
    <rPh sb="4" eb="5">
      <t>オカ</t>
    </rPh>
    <phoneticPr fontId="5"/>
  </si>
  <si>
    <t>室蘭東翔</t>
    <rPh sb="0" eb="2">
      <t>ムロラン</t>
    </rPh>
    <rPh sb="2" eb="3">
      <t>トウ</t>
    </rPh>
    <rPh sb="3" eb="4">
      <t>ショウ</t>
    </rPh>
    <phoneticPr fontId="5"/>
  </si>
  <si>
    <t>室蘭工業</t>
    <rPh sb="0" eb="2">
      <t>ムロラン</t>
    </rPh>
    <rPh sb="2" eb="4">
      <t>コウギョウ</t>
    </rPh>
    <phoneticPr fontId="5"/>
  </si>
  <si>
    <t>登別明日</t>
    <rPh sb="0" eb="2">
      <t>ノボリベツ</t>
    </rPh>
    <rPh sb="2" eb="3">
      <t>メイ</t>
    </rPh>
    <rPh sb="3" eb="4">
      <t>ニチ</t>
    </rPh>
    <phoneticPr fontId="5"/>
  </si>
  <si>
    <t>登別青嶺</t>
    <rPh sb="0" eb="2">
      <t>ノボリベツ</t>
    </rPh>
    <rPh sb="2" eb="3">
      <t>セイ</t>
    </rPh>
    <rPh sb="3" eb="4">
      <t>リョウ</t>
    </rPh>
    <phoneticPr fontId="5"/>
  </si>
  <si>
    <t>虻田</t>
    <rPh sb="0" eb="2">
      <t>アブタ</t>
    </rPh>
    <phoneticPr fontId="5"/>
  </si>
  <si>
    <t>壮瞥</t>
    <rPh sb="0" eb="2">
      <t>ソウベツ</t>
    </rPh>
    <phoneticPr fontId="5"/>
  </si>
  <si>
    <t>大谷室蘭</t>
    <rPh sb="0" eb="2">
      <t>オオタニ</t>
    </rPh>
    <rPh sb="2" eb="4">
      <t>ムロラン</t>
    </rPh>
    <phoneticPr fontId="5"/>
  </si>
  <si>
    <t>北海道大谷室蘭高等学校</t>
    <rPh sb="0" eb="3">
      <t>ホッカイドウ</t>
    </rPh>
    <rPh sb="3" eb="5">
      <t>オオタニ</t>
    </rPh>
    <rPh sb="5" eb="7">
      <t>ムロラン</t>
    </rPh>
    <phoneticPr fontId="5"/>
  </si>
  <si>
    <t>海星学院</t>
    <rPh sb="0" eb="2">
      <t>カイセイ</t>
    </rPh>
    <rPh sb="2" eb="4">
      <t>ガクイン</t>
    </rPh>
    <phoneticPr fontId="5"/>
  </si>
  <si>
    <t>No.</t>
    <phoneticPr fontId="1"/>
  </si>
  <si>
    <t>学校番号</t>
    <rPh sb="0" eb="2">
      <t>ガッコウ</t>
    </rPh>
    <rPh sb="2" eb="4">
      <t>バンゴウ</t>
    </rPh>
    <phoneticPr fontId="1"/>
  </si>
  <si>
    <t>支部</t>
    <rPh sb="0" eb="2">
      <t>シブ</t>
    </rPh>
    <phoneticPr fontId="1"/>
  </si>
  <si>
    <t>設置</t>
    <rPh sb="0" eb="2">
      <t>セッチ</t>
    </rPh>
    <phoneticPr fontId="1"/>
  </si>
  <si>
    <t>学校略称</t>
    <rPh sb="0" eb="2">
      <t>ガッコウ</t>
    </rPh>
    <rPh sb="2" eb="4">
      <t>リャクショウ</t>
    </rPh>
    <phoneticPr fontId="1"/>
  </si>
  <si>
    <t>学校正式名称</t>
    <rPh sb="0" eb="2">
      <t>ガッコウ</t>
    </rPh>
    <rPh sb="2" eb="4">
      <t>セイシキ</t>
    </rPh>
    <rPh sb="4" eb="6">
      <t>メイショウ</t>
    </rPh>
    <phoneticPr fontId="1"/>
  </si>
  <si>
    <t>石狩</t>
    <rPh sb="0" eb="2">
      <t>イシカリ</t>
    </rPh>
    <phoneticPr fontId="1"/>
  </si>
  <si>
    <t>道南</t>
    <rPh sb="0" eb="2">
      <t>ドウナン</t>
    </rPh>
    <phoneticPr fontId="1"/>
  </si>
  <si>
    <t>空知</t>
    <rPh sb="0" eb="2">
      <t>ソラチ</t>
    </rPh>
    <phoneticPr fontId="1"/>
  </si>
  <si>
    <t>後志</t>
    <rPh sb="0" eb="2">
      <t>シリベシ</t>
    </rPh>
    <phoneticPr fontId="1"/>
  </si>
  <si>
    <t>上川</t>
    <rPh sb="0" eb="2">
      <t>カミカワ</t>
    </rPh>
    <phoneticPr fontId="1"/>
  </si>
  <si>
    <t>道北</t>
    <rPh sb="0" eb="2">
      <t>ドウホク</t>
    </rPh>
    <phoneticPr fontId="1"/>
  </si>
  <si>
    <t>オホーツク</t>
    <phoneticPr fontId="1"/>
  </si>
  <si>
    <t>釧根</t>
    <rPh sb="0" eb="2">
      <t>センコン</t>
    </rPh>
    <phoneticPr fontId="1"/>
  </si>
  <si>
    <t>十勝</t>
    <rPh sb="0" eb="2">
      <t>トカチ</t>
    </rPh>
    <phoneticPr fontId="1"/>
  </si>
  <si>
    <t>苫小牧</t>
    <rPh sb="0" eb="3">
      <t>トマコマイ</t>
    </rPh>
    <phoneticPr fontId="1"/>
  </si>
  <si>
    <t>室蘭</t>
    <rPh sb="0" eb="2">
      <t>ムロラン</t>
    </rPh>
    <phoneticPr fontId="1"/>
  </si>
  <si>
    <t>支部名称</t>
    <rPh sb="0" eb="2">
      <t>シブ</t>
    </rPh>
    <rPh sb="2" eb="4">
      <t>メイショウ</t>
    </rPh>
    <phoneticPr fontId="1"/>
  </si>
  <si>
    <t>作業</t>
    <rPh sb="0" eb="2">
      <t>サギョウ</t>
    </rPh>
    <phoneticPr fontId="1"/>
  </si>
  <si>
    <t>入力・確認欄</t>
    <rPh sb="0" eb="2">
      <t>ニュウリョク</t>
    </rPh>
    <rPh sb="3" eb="5">
      <t>カクニン</t>
    </rPh>
    <rPh sb="5" eb="6">
      <t>ラン</t>
    </rPh>
    <phoneticPr fontId="1"/>
  </si>
  <si>
    <t>備考</t>
    <rPh sb="0" eb="2">
      <t>ビコウ</t>
    </rPh>
    <phoneticPr fontId="1"/>
  </si>
  <si>
    <t>②支部を確認→</t>
    <rPh sb="1" eb="3">
      <t>シブ</t>
    </rPh>
    <rPh sb="4" eb="6">
      <t>カクニン</t>
    </rPh>
    <phoneticPr fontId="1"/>
  </si>
  <si>
    <t>郵便番号</t>
    <rPh sb="0" eb="4">
      <t>ユウビンバンゴウ</t>
    </rPh>
    <phoneticPr fontId="16"/>
  </si>
  <si>
    <t>住所１</t>
    <rPh sb="0" eb="2">
      <t>ジュウショ</t>
    </rPh>
    <phoneticPr fontId="16"/>
  </si>
  <si>
    <t>003-0809</t>
  </si>
  <si>
    <t>札幌市白石区菊水9条3丁目</t>
  </si>
  <si>
    <t>064-8624</t>
  </si>
  <si>
    <t>札幌市中央区宮の森4条8丁目1</t>
  </si>
  <si>
    <t>064-8611</t>
  </si>
  <si>
    <t>札幌市中央区南18条西6丁目1-1</t>
  </si>
  <si>
    <t>001-0025</t>
  </si>
  <si>
    <t>札幌市北区北25条西11丁目</t>
  </si>
  <si>
    <t>062-0051</t>
  </si>
  <si>
    <t>札幌市豊平区月寒東1条3丁目1-1</t>
  </si>
  <si>
    <t>004-0004</t>
  </si>
  <si>
    <t>札幌市厚別区厚別東4条8丁目6-1</t>
  </si>
  <si>
    <t>006-0829</t>
  </si>
  <si>
    <t>札幌市手稲区手稲前田497-2</t>
  </si>
  <si>
    <t>007-0881</t>
  </si>
  <si>
    <t>札幌市東区北丘珠1条2丁目589-1</t>
  </si>
  <si>
    <t>007-8585</t>
  </si>
  <si>
    <t>札幌市東区東苗穂10条1丁目2-21</t>
  </si>
  <si>
    <t>063-0023</t>
  </si>
  <si>
    <t>札幌市西区平和3条4丁目2-1</t>
  </si>
  <si>
    <t>061-2292</t>
  </si>
  <si>
    <t>札幌市南区藤野5条10丁目1-1</t>
  </si>
  <si>
    <t>002-0857</t>
  </si>
  <si>
    <t>札幌市北区屯田7条8丁目5-1</t>
  </si>
  <si>
    <t>003-0859</t>
  </si>
  <si>
    <t>札幌市白石区川北2261</t>
  </si>
  <si>
    <t>004-0839</t>
  </si>
  <si>
    <t>札幌市清田区真栄236-1</t>
  </si>
  <si>
    <t>004-0069</t>
  </si>
  <si>
    <t>札幌市厚別区厚別町山本750-15</t>
  </si>
  <si>
    <t>006-0860</t>
  </si>
  <si>
    <t>札幌市手稲区手稲山口254</t>
  </si>
  <si>
    <t>007-0820</t>
  </si>
  <si>
    <t>札幌市東区東雁来町376-1</t>
  </si>
  <si>
    <t>006-0026</t>
  </si>
  <si>
    <t>札幌市手稲区手稲本町6条4丁目1-1</t>
  </si>
  <si>
    <t>002-8053</t>
  </si>
  <si>
    <t>札幌市北区篠路町篠路372-67</t>
  </si>
  <si>
    <t>004-0874</t>
  </si>
  <si>
    <t>札幌市清田区平岡4条6丁目13-1</t>
  </si>
  <si>
    <t>003-0876</t>
  </si>
  <si>
    <t>札幌市白石区東米里2062-10</t>
  </si>
  <si>
    <t>060-0820</t>
  </si>
  <si>
    <t>札幌市北区北20条西13丁目</t>
  </si>
  <si>
    <t>063-0833</t>
  </si>
  <si>
    <t>札幌市西区発寒13条11丁目3-1</t>
  </si>
  <si>
    <t>004-0053</t>
  </si>
  <si>
    <t>札幌市厚別区厚別中央3条5丁目6-10</t>
  </si>
  <si>
    <t>001-0930</t>
  </si>
  <si>
    <t>札幌市北区新川717-1</t>
  </si>
  <si>
    <t>067-8564</t>
  </si>
  <si>
    <t>江別市上江別444-1</t>
  </si>
  <si>
    <t>069-0805</t>
  </si>
  <si>
    <t>江別市元野幌740</t>
  </si>
  <si>
    <t>069-0847</t>
  </si>
  <si>
    <t>江別市大麻ひかり町2</t>
  </si>
  <si>
    <t>066-8501</t>
  </si>
  <si>
    <t>千歳市北栄1丁目4-1</t>
  </si>
  <si>
    <t>066-8611</t>
  </si>
  <si>
    <t>千歳市北陽2丁目10-53</t>
  </si>
  <si>
    <t>061-1412</t>
  </si>
  <si>
    <t>恵庭市白樺町4丁目1-1</t>
  </si>
  <si>
    <t>061-1375</t>
  </si>
  <si>
    <t>恵庭市南島松359-1</t>
  </si>
  <si>
    <t>061-1112</t>
  </si>
  <si>
    <t>北広島市共栄305-3</t>
  </si>
  <si>
    <t>061-1105</t>
  </si>
  <si>
    <t>北広島市西の里東3丁目3-3</t>
  </si>
  <si>
    <t>061-3248</t>
  </si>
  <si>
    <t>石狩市花川東128-31</t>
  </si>
  <si>
    <t>061-3208</t>
  </si>
  <si>
    <t>石狩市花川南8条5丁目1</t>
  </si>
  <si>
    <t>061-0296</t>
  </si>
  <si>
    <t>石狩郡当別町春日町84-4</t>
  </si>
  <si>
    <t>064-8535</t>
  </si>
  <si>
    <t>札幌市中央区旭ヶ丘6丁目5-18</t>
  </si>
  <si>
    <t>005-0803</t>
  </si>
  <si>
    <t>札幌市南区川沿3条2丁目1-1</t>
  </si>
  <si>
    <t>004-0863</t>
  </si>
  <si>
    <t>札幌市清田区北野3条4丁目6-1</t>
  </si>
  <si>
    <t>001-0925</t>
  </si>
  <si>
    <t>札幌市北区新川5条14丁目1-1</t>
  </si>
  <si>
    <t>062-0935</t>
  </si>
  <si>
    <t>札幌市豊平区平岸5条18丁目1-2</t>
  </si>
  <si>
    <t>005-0841</t>
  </si>
  <si>
    <t>札幌市南区石山1条2丁目15-1</t>
  </si>
  <si>
    <t>062－8601</t>
  </si>
  <si>
    <t>札幌市豊平区旭町4丁目1番41号</t>
  </si>
  <si>
    <t>065－0013</t>
  </si>
  <si>
    <t>札幌市東区北13条東9丁目1番1号</t>
  </si>
  <si>
    <t>004－0007</t>
  </si>
  <si>
    <t>札幌市厚別区厚別町下野幌38番地</t>
  </si>
  <si>
    <t>062－0021</t>
  </si>
  <si>
    <t>札幌市豊平区月寒西1条9丁目10番15号</t>
  </si>
  <si>
    <t>001－8501</t>
  </si>
  <si>
    <t>札幌市北区北29条西2丁目1番1号</t>
  </si>
  <si>
    <t>005－8602</t>
  </si>
  <si>
    <t>札幌市南区南沢5条1丁目1-1</t>
    <rPh sb="8" eb="9">
      <t>ジョウ</t>
    </rPh>
    <rPh sb="10" eb="12">
      <t>チョウメ</t>
    </rPh>
    <phoneticPr fontId="16"/>
  </si>
  <si>
    <t>064－8523</t>
  </si>
  <si>
    <t>札幌市中央区南4条西17丁目2番2号</t>
  </si>
  <si>
    <t>065－0016</t>
  </si>
  <si>
    <t>札幌市東区北16条東9丁目1番地1</t>
  </si>
  <si>
    <t>064－0916</t>
  </si>
  <si>
    <t>札幌市中央区南16条西6丁目2番1号</t>
  </si>
  <si>
    <t>063－0002</t>
  </si>
  <si>
    <t>札幌市西区山の手2条8丁目5番12号</t>
  </si>
  <si>
    <t>005－0005</t>
  </si>
  <si>
    <t>札幌市南区澄川5条7丁目1番1号</t>
  </si>
  <si>
    <t>060－0004</t>
  </si>
  <si>
    <t>札幌市中央区北4条西19丁目1番地の2</t>
  </si>
  <si>
    <t>札幌市中央区宮の森2条16丁目10番1号</t>
  </si>
  <si>
    <t>062－8603</t>
  </si>
  <si>
    <t>札幌市豊平区旭町4丁目1番42号</t>
  </si>
  <si>
    <t>069－0832</t>
  </si>
  <si>
    <t>江別市西野幌640－1</t>
  </si>
  <si>
    <t>061－1103</t>
  </si>
  <si>
    <t>北広島市虹ヶ丘5丁目7番地1</t>
  </si>
  <si>
    <t>069－8533</t>
  </si>
  <si>
    <t>江別市文京台緑町569</t>
  </si>
  <si>
    <t>004－0839</t>
  </si>
  <si>
    <t>札幌市清田区真栄448－1</t>
  </si>
  <si>
    <t>001－0016</t>
  </si>
  <si>
    <t>札幌市北区北16条西2丁目</t>
    <phoneticPr fontId="16"/>
  </si>
  <si>
    <t>060-0002</t>
  </si>
  <si>
    <t>札幌市中央区北2条西11丁目</t>
  </si>
  <si>
    <t>002-8504</t>
  </si>
  <si>
    <t>札幌市北区屯田9条7丁目</t>
  </si>
  <si>
    <t xml:space="preserve">004－0014 </t>
  </si>
  <si>
    <t>札幌市厚別区もみじ台北5丁目12-1</t>
  </si>
  <si>
    <t>062－0903</t>
  </si>
  <si>
    <t>札幌市豊平区豊平3条5丁目1－38</t>
  </si>
  <si>
    <t>060－0041</t>
  </si>
  <si>
    <t>札幌市中央区大通東8丁目1-61</t>
  </si>
  <si>
    <t>065-8558</t>
  </si>
  <si>
    <t>札幌市東区北22条東21丁目1-1</t>
  </si>
  <si>
    <t>060-0042</t>
    <phoneticPr fontId="16"/>
  </si>
  <si>
    <t>札幌市中央区大通西19丁目1-27</t>
    <rPh sb="3" eb="6">
      <t>チュウオウク</t>
    </rPh>
    <rPh sb="8" eb="9">
      <t>ニシ</t>
    </rPh>
    <rPh sb="11" eb="13">
      <t>チョウメ</t>
    </rPh>
    <phoneticPr fontId="16"/>
  </si>
  <si>
    <t>040-0012</t>
  </si>
  <si>
    <t>函館市時任町11-3</t>
  </si>
  <si>
    <t>040-0054</t>
  </si>
  <si>
    <t>函館市元町7-17</t>
  </si>
  <si>
    <t>041-0844</t>
  </si>
  <si>
    <t>函館市川原町5-13</t>
  </si>
  <si>
    <t>041-0812</t>
  </si>
  <si>
    <t>函館市昭和1丁目17-1</t>
  </si>
  <si>
    <t>049-0111</t>
  </si>
  <si>
    <t>北斗市七重浜2丁目15-3</t>
  </si>
  <si>
    <t>041-1231</t>
  </si>
  <si>
    <t>北斗市向野2丁目26-1</t>
  </si>
  <si>
    <t>049-2394</t>
  </si>
  <si>
    <t>茅部郡森町字上台町326-48</t>
  </si>
  <si>
    <t>049-3111</t>
  </si>
  <si>
    <t>二海郡八雲町住初町88</t>
  </si>
  <si>
    <t>049-3516</t>
  </si>
  <si>
    <t>山越郡長万部町字栄原143-1</t>
  </si>
  <si>
    <t>049-0156</t>
  </si>
  <si>
    <t>北斗市中野通3丁目6-1</t>
  </si>
  <si>
    <t>049-1501</t>
  </si>
  <si>
    <t>松前郡松前町字建石216</t>
  </si>
  <si>
    <t>041-1611</t>
  </si>
  <si>
    <t>函館市川汲町1560</t>
  </si>
  <si>
    <t>041-1112</t>
  </si>
  <si>
    <t>亀田郡七飯町鳴川5丁目13-1</t>
  </si>
  <si>
    <t>043-0022</t>
  </si>
  <si>
    <t>檜山郡江差町字伏木戸町460-1</t>
  </si>
  <si>
    <t>049－4433</t>
  </si>
  <si>
    <t>久遠郡せたな町北檜山区丹羽360－1</t>
  </si>
  <si>
    <t>049-0695</t>
  </si>
  <si>
    <t>檜山郡上ﾉ国町字大留351</t>
  </si>
  <si>
    <t>040-0002</t>
  </si>
  <si>
    <t>函館市柳町11-5</t>
  </si>
  <si>
    <t>049-1103</t>
  </si>
  <si>
    <t>上磯郡知内町字重内984</t>
  </si>
  <si>
    <t>042－8588</t>
  </si>
  <si>
    <t>函館市湯川町2丁目43番1号</t>
  </si>
  <si>
    <t>041－8765</t>
  </si>
  <si>
    <t>函館市日吉町1丁目12－1</t>
  </si>
  <si>
    <t>041－0852</t>
  </si>
  <si>
    <t>函館市鍛治1丁目2番3号</t>
  </si>
  <si>
    <t>040－8543</t>
  </si>
  <si>
    <t>函館市杉並町23番11号</t>
  </si>
  <si>
    <t>041－8560</t>
  </si>
  <si>
    <t>函館市山の手2丁目6番3号</t>
  </si>
  <si>
    <t>040－0002</t>
  </si>
  <si>
    <t>函館市柳町14番23号</t>
  </si>
  <si>
    <t>041－0813</t>
  </si>
  <si>
    <t>函館市亀田町本町5番17</t>
  </si>
  <si>
    <t>042－0942</t>
  </si>
  <si>
    <t>函館市柏木町1－34</t>
  </si>
  <si>
    <t>松前郡福島町字三岳161-1</t>
    <rPh sb="0" eb="3">
      <t>マツマエグン</t>
    </rPh>
    <rPh sb="3" eb="6">
      <t>フクシマチョウ</t>
    </rPh>
    <rPh sb="6" eb="7">
      <t>アザ</t>
    </rPh>
    <rPh sb="7" eb="9">
      <t>ミタケ</t>
    </rPh>
    <phoneticPr fontId="16"/>
  </si>
  <si>
    <t>奥尻郡奥尻町字赤石411-2</t>
    <rPh sb="0" eb="3">
      <t>オクシリグン</t>
    </rPh>
    <rPh sb="3" eb="6">
      <t>オクシリチョウ</t>
    </rPh>
    <rPh sb="6" eb="7">
      <t>アザ</t>
    </rPh>
    <rPh sb="7" eb="8">
      <t>アカ</t>
    </rPh>
    <rPh sb="8" eb="9">
      <t>イシ</t>
    </rPh>
    <phoneticPr fontId="16"/>
  </si>
  <si>
    <t>047-0002</t>
  </si>
  <si>
    <t>小樽市潮見台2丁目1-1</t>
  </si>
  <si>
    <t>047-0036</t>
  </si>
  <si>
    <t>小樽市長橋3丁目19-1</t>
  </si>
  <si>
    <t>047-8540</t>
  </si>
  <si>
    <t>小樽市最上1丁目29-1</t>
  </si>
  <si>
    <t>047-0001</t>
  </si>
  <si>
    <t>小樽市若竹町9-1</t>
  </si>
  <si>
    <t>044-0057</t>
  </si>
  <si>
    <t>虻田郡倶知安町北7条西2丁目</t>
  </si>
  <si>
    <t>044-0083</t>
  </si>
  <si>
    <t>虻田郡倶知安町字旭15</t>
  </si>
  <si>
    <t>046-0022</t>
  </si>
  <si>
    <t>余市郡余市町沢町6丁目1</t>
  </si>
  <si>
    <t>045-0012</t>
  </si>
  <si>
    <t>岩内郡岩内町字宮園43-1</t>
  </si>
  <si>
    <t>048-1301</t>
  </si>
  <si>
    <t>磯谷郡蘭越町蘭越町475-16</t>
  </si>
  <si>
    <t>048-0401</t>
  </si>
  <si>
    <t>寿都郡寿都町字新栄町136</t>
  </si>
  <si>
    <t>047－0014</t>
  </si>
  <si>
    <t>小樽市住ノ江1丁目3番17号</t>
  </si>
  <si>
    <t>047－8586</t>
  </si>
  <si>
    <t>小樽市最上1丁目14番17号</t>
  </si>
  <si>
    <t>046－0003</t>
  </si>
  <si>
    <t>余市郡余市町黒川町19丁目2-1</t>
    <rPh sb="11" eb="13">
      <t>チョウメ</t>
    </rPh>
    <phoneticPr fontId="16"/>
  </si>
  <si>
    <t>047－8558</t>
  </si>
  <si>
    <t>小樽市最上２丁目５番１号</t>
  </si>
  <si>
    <t>虻田郡ニセコ町字富士見141-9</t>
    <rPh sb="0" eb="3">
      <t>アブタグン</t>
    </rPh>
    <rPh sb="6" eb="7">
      <t>チョウ</t>
    </rPh>
    <rPh sb="7" eb="8">
      <t>アザ</t>
    </rPh>
    <rPh sb="8" eb="11">
      <t>フジミ</t>
    </rPh>
    <phoneticPr fontId="16"/>
  </si>
  <si>
    <t>虻田郡真狩村字光6</t>
    <rPh sb="0" eb="3">
      <t>アブタグン</t>
    </rPh>
    <rPh sb="3" eb="6">
      <t>マッカリムラ</t>
    </rPh>
    <rPh sb="6" eb="7">
      <t>アザ</t>
    </rPh>
    <rPh sb="7" eb="8">
      <t>ヒカリ</t>
    </rPh>
    <phoneticPr fontId="16"/>
  </si>
  <si>
    <t>虻田郡留寿都村字留寿都179-1</t>
    <rPh sb="0" eb="3">
      <t>アブタグン</t>
    </rPh>
    <rPh sb="3" eb="7">
      <t>ルスツムラ</t>
    </rPh>
    <rPh sb="7" eb="8">
      <t>アザ</t>
    </rPh>
    <rPh sb="8" eb="11">
      <t>ルスツ</t>
    </rPh>
    <phoneticPr fontId="16"/>
  </si>
  <si>
    <t>068-0820</t>
  </si>
  <si>
    <t>岩見沢市東山8丁目1-1</t>
  </si>
  <si>
    <t>068-0818</t>
  </si>
  <si>
    <t>岩見沢市並木町30</t>
  </si>
  <si>
    <t>岩見沢市並木町1-5</t>
  </si>
  <si>
    <t>068-0536</t>
  </si>
  <si>
    <t>夕張市南清水沢3丁目49</t>
  </si>
  <si>
    <t>072-0024</t>
  </si>
  <si>
    <t>美唄市西1条南6丁目</t>
  </si>
  <si>
    <t>072-0007</t>
  </si>
  <si>
    <t>美唄市東6条北2丁目1-1</t>
  </si>
  <si>
    <t>068-2107</t>
  </si>
  <si>
    <t>三笠市若草町397</t>
  </si>
  <si>
    <t>069-1522</t>
  </si>
  <si>
    <t>夕張郡栗山町字中里64-18</t>
  </si>
  <si>
    <t>069-1343</t>
  </si>
  <si>
    <t>夕張郡長沼町旭町南2丁目11-1</t>
  </si>
  <si>
    <t>061-0518</t>
  </si>
  <si>
    <t>樺戸郡月形町1056</t>
  </si>
  <si>
    <t>073-0023</t>
  </si>
  <si>
    <t>滝川市緑町4丁目5-77</t>
  </si>
  <si>
    <t>074-0008</t>
  </si>
  <si>
    <t>深川市8条5-10</t>
  </si>
  <si>
    <t>074-0012</t>
  </si>
  <si>
    <t>深川市西町7-31</t>
  </si>
  <si>
    <t>075-0041</t>
  </si>
  <si>
    <t>芦別市本町40-13</t>
  </si>
  <si>
    <t>073-0122</t>
  </si>
  <si>
    <t>砂川市吉野2条南4丁目1-1</t>
  </si>
  <si>
    <t>079-0314</t>
  </si>
  <si>
    <t>空知郡奈井江町南町2区</t>
  </si>
  <si>
    <t>068-0835</t>
  </si>
  <si>
    <t>岩見沢市緑が丘74-2</t>
  </si>
  <si>
    <t>073-0044</t>
  </si>
  <si>
    <t>滝川市西町6丁目3-1</t>
  </si>
  <si>
    <t>078－0151</t>
  </si>
  <si>
    <t>深川市納内町3丁目2番40号</t>
  </si>
  <si>
    <t>073-0006</t>
    <phoneticPr fontId="16"/>
  </si>
  <si>
    <t>滝川市二の坂町西1丁目1-5</t>
    <rPh sb="0" eb="3">
      <t>タキカワシ</t>
    </rPh>
    <rPh sb="3" eb="4">
      <t>ニ</t>
    </rPh>
    <rPh sb="5" eb="7">
      <t>サカチョウ</t>
    </rPh>
    <rPh sb="7" eb="8">
      <t>ニシ</t>
    </rPh>
    <rPh sb="9" eb="11">
      <t>チョウメ</t>
    </rPh>
    <phoneticPr fontId="16"/>
  </si>
  <si>
    <t>樺戸郡新十津川町字中央13</t>
    <rPh sb="3" eb="8">
      <t>シントツカワチョウ</t>
    </rPh>
    <rPh sb="8" eb="9">
      <t>アザ</t>
    </rPh>
    <rPh sb="9" eb="11">
      <t>チュウオウ</t>
    </rPh>
    <phoneticPr fontId="16"/>
  </si>
  <si>
    <t>070-0036</t>
  </si>
  <si>
    <t>旭川市6条通11丁目</t>
  </si>
  <si>
    <t>070-0815</t>
  </si>
  <si>
    <t>旭川市川端町5条9丁目1-8</t>
  </si>
  <si>
    <t>078-8803</t>
  </si>
  <si>
    <t>旭川市緑が丘東3条3丁目1-1</t>
  </si>
  <si>
    <t>070-0901</t>
  </si>
  <si>
    <t>旭川市花咲町3丁目</t>
  </si>
  <si>
    <t>079-8431</t>
  </si>
  <si>
    <t>旭川市永山町14丁目153</t>
  </si>
  <si>
    <t>078-8804</t>
  </si>
  <si>
    <t>旭川市緑が丘東4条1丁目1-1</t>
  </si>
  <si>
    <t>070-0063</t>
  </si>
  <si>
    <t>旭川市曙3条3丁目1-1</t>
  </si>
  <si>
    <t>079-8508</t>
  </si>
  <si>
    <t>旭川市永山町3丁目102</t>
  </si>
  <si>
    <t>076-0011</t>
  </si>
  <si>
    <t>富良野市末広町1-1</t>
  </si>
  <si>
    <t>076-0037</t>
  </si>
  <si>
    <t>富良野市西町1-1</t>
  </si>
  <si>
    <t>071-0212</t>
  </si>
  <si>
    <t>上川郡美瑛町旭町1丁目9-2</t>
  </si>
  <si>
    <t>071-1426</t>
  </si>
  <si>
    <t>上川郡東川町北町2丁目12-1</t>
  </si>
  <si>
    <t>071-1201</t>
  </si>
  <si>
    <t>上川郡鷹栖町南1条1丁目2-1</t>
  </si>
  <si>
    <t>078-1763</t>
  </si>
  <si>
    <t>上川郡上川町東町148</t>
  </si>
  <si>
    <t>077-0024</t>
  </si>
  <si>
    <t>留萌市千鳥町4丁目91</t>
  </si>
  <si>
    <t>078-4194</t>
  </si>
  <si>
    <t>苫前郡羽幌町南町8</t>
  </si>
  <si>
    <t>078-3621</t>
  </si>
  <si>
    <t>苫前郡苫前町字古丹別273-4</t>
  </si>
  <si>
    <t>079-2404</t>
  </si>
  <si>
    <t>空知郡南富良野町字幾寅1853-2</t>
  </si>
  <si>
    <t>079－8505</t>
  </si>
  <si>
    <t>旭川市永山7条16丁目3番16号</t>
  </si>
  <si>
    <t>078－8235</t>
  </si>
  <si>
    <t>旭川市豊岡5条4丁目4番1号</t>
  </si>
  <si>
    <t>070－0901</t>
  </si>
  <si>
    <t>旭川市花咲町6丁目</t>
  </si>
  <si>
    <t>071－8138</t>
  </si>
  <si>
    <t>旭川市末広8条1丁目</t>
  </si>
  <si>
    <t>070－0823</t>
  </si>
  <si>
    <t>旭川市緑町14丁目</t>
  </si>
  <si>
    <t>071-0555</t>
    <phoneticPr fontId="16"/>
  </si>
  <si>
    <t>空知郡上富良野町東町3丁目1-3</t>
    <rPh sb="0" eb="3">
      <t>ソラチグン</t>
    </rPh>
    <rPh sb="3" eb="8">
      <t>カミフラノチョウ</t>
    </rPh>
    <rPh sb="8" eb="10">
      <t>ヒガシマチ</t>
    </rPh>
    <rPh sb="11" eb="13">
      <t>チョウメ</t>
    </rPh>
    <phoneticPr fontId="16"/>
  </si>
  <si>
    <t>096-0071</t>
  </si>
  <si>
    <t>名寄市字徳田204-1</t>
  </si>
  <si>
    <t>096-0035</t>
  </si>
  <si>
    <t>名寄市西5条北5丁目1</t>
  </si>
  <si>
    <t>095-0006</t>
  </si>
  <si>
    <t>士別市東6条北6丁目24</t>
  </si>
  <si>
    <t>098-1212</t>
  </si>
  <si>
    <t>上川郡下川町北町137-1</t>
  </si>
  <si>
    <t>098-2252</t>
  </si>
  <si>
    <t>中川郡美深町字西町40</t>
  </si>
  <si>
    <t>097-0017</t>
  </si>
  <si>
    <t>稚内市栄1丁目4-1</t>
  </si>
  <si>
    <t>098-4100</t>
  </si>
  <si>
    <t>天塩郡豊富町字上ｻﾛﾍﾞﾂ475</t>
  </si>
  <si>
    <t>098-5822</t>
  </si>
  <si>
    <t>枝幸郡枝幸町北幸町529-2</t>
  </si>
  <si>
    <t>098-5738</t>
  </si>
  <si>
    <t>枝幸郡浜頓別町緑ヶ丘5丁目15</t>
  </si>
  <si>
    <t>097－1111</t>
  </si>
  <si>
    <t>097-0401</t>
  </si>
  <si>
    <t>利尻郡利尻町沓形字神居189-1</t>
  </si>
  <si>
    <t>098-3393</t>
  </si>
  <si>
    <t>天塩郡天塩町字川口1464-4</t>
  </si>
  <si>
    <t>098-3541</t>
  </si>
  <si>
    <t>天塩郡遠別町字北浜74</t>
  </si>
  <si>
    <t>098-2501</t>
  </si>
  <si>
    <t>中川郡音威子府村字音威子府181-1</t>
  </si>
  <si>
    <t>稚内市富岡1丁目1-1</t>
    <rPh sb="3" eb="5">
      <t>トミオカ</t>
    </rPh>
    <rPh sb="6" eb="8">
      <t>チョウメ</t>
    </rPh>
    <phoneticPr fontId="16"/>
  </si>
  <si>
    <t>095-0371</t>
  </si>
  <si>
    <t>士別市上士別町15線南3</t>
  </si>
  <si>
    <t>上川郡剣淵町仲町22-1</t>
    <rPh sb="0" eb="3">
      <t>カミカワグン</t>
    </rPh>
    <rPh sb="3" eb="6">
      <t>ケンブチチョウ</t>
    </rPh>
    <rPh sb="6" eb="8">
      <t>ナカマチ</t>
    </rPh>
    <phoneticPr fontId="16"/>
  </si>
  <si>
    <t>雨竜郡幌加内町字平和</t>
    <rPh sb="0" eb="3">
      <t>ウリュウグン</t>
    </rPh>
    <rPh sb="3" eb="7">
      <t>ホロカナイチョウ</t>
    </rPh>
    <rPh sb="7" eb="8">
      <t>アザ</t>
    </rPh>
    <rPh sb="8" eb="10">
      <t>ヘイワ</t>
    </rPh>
    <phoneticPr fontId="16"/>
  </si>
  <si>
    <t>苫前郡羽幌町大字手売字前浜100</t>
    <rPh sb="0" eb="3">
      <t>トママエグン</t>
    </rPh>
    <rPh sb="3" eb="6">
      <t>ハボロチョウ</t>
    </rPh>
    <rPh sb="6" eb="8">
      <t>オオアザ</t>
    </rPh>
    <rPh sb="8" eb="10">
      <t>テウ</t>
    </rPh>
    <rPh sb="10" eb="11">
      <t>アザ</t>
    </rPh>
    <rPh sb="11" eb="13">
      <t>マエハマ</t>
    </rPh>
    <phoneticPr fontId="16"/>
  </si>
  <si>
    <t>090-0035</t>
  </si>
  <si>
    <t>北見市北斗町1丁目1-11</t>
  </si>
  <si>
    <t>090-8533</t>
  </si>
  <si>
    <t>北見市柏陽町567</t>
  </si>
  <si>
    <t>090-8558</t>
  </si>
  <si>
    <t>北見市大正255</t>
  </si>
  <si>
    <t>099-0878</t>
  </si>
  <si>
    <t>北見市東相内町602</t>
  </si>
  <si>
    <t>099-2198</t>
  </si>
  <si>
    <t>北見市端野町三区583-1</t>
  </si>
  <si>
    <t>093-0031</t>
  </si>
  <si>
    <t>網走市台町2丁目13-1</t>
  </si>
  <si>
    <t>093-0084</t>
  </si>
  <si>
    <t>網走市向陽ヶ丘6丁目2-1</t>
  </si>
  <si>
    <t>094-8643</t>
  </si>
  <si>
    <t>紋別市南が丘町6丁目3-47</t>
  </si>
  <si>
    <t>091-0026</t>
  </si>
  <si>
    <t>北見市留辺蘂町旭公園104-5</t>
  </si>
  <si>
    <t>099-1403</t>
  </si>
  <si>
    <t>常呂郡訓子府町東幸町157</t>
  </si>
  <si>
    <t>092-0017</t>
  </si>
  <si>
    <t>網走郡美幌町字報徳94</t>
  </si>
  <si>
    <t>092-0225</t>
  </si>
  <si>
    <t>網走郡津別町字共和32-2</t>
  </si>
  <si>
    <t>099-4116</t>
  </si>
  <si>
    <t>斜里郡斜里町文光町5-1</t>
  </si>
  <si>
    <t>099-4405</t>
  </si>
  <si>
    <t>斜里郡清里町羽衣町38番地</t>
  </si>
  <si>
    <t>093-0210</t>
  </si>
  <si>
    <t>北見市常呂町字常呂574-2</t>
  </si>
  <si>
    <t>099-0414</t>
  </si>
  <si>
    <t>紋別郡遠軽町南町1丁目</t>
  </si>
  <si>
    <t>099-6328</t>
  </si>
  <si>
    <t>紋別郡湧別町中湧別南町846-2</t>
  </si>
  <si>
    <t>093-0505</t>
  </si>
  <si>
    <t>常呂郡佐呂間町字北311-1</t>
  </si>
  <si>
    <t>098-1604</t>
  </si>
  <si>
    <t>紋別郡興部町字興部125-1</t>
  </si>
  <si>
    <t>098-1702</t>
  </si>
  <si>
    <t>紋別郡雄武町字雄武1495</t>
  </si>
  <si>
    <t>090－8642</t>
  </si>
  <si>
    <t>北見市三楽町213番地</t>
  </si>
  <si>
    <t>網走郡大空町東藻琴79</t>
    <rPh sb="0" eb="3">
      <t>アバシリグン</t>
    </rPh>
    <rPh sb="3" eb="6">
      <t>オオゾラチョウ</t>
    </rPh>
    <rPh sb="6" eb="9">
      <t>ヒガシモコト</t>
    </rPh>
    <phoneticPr fontId="16"/>
  </si>
  <si>
    <t>085-0814</t>
  </si>
  <si>
    <t>釧路市緑ヶ岡3丁目1-31</t>
  </si>
  <si>
    <t>085-0051</t>
  </si>
  <si>
    <t>釧路市光陽町24-17</t>
  </si>
  <si>
    <t>088-0618</t>
  </si>
  <si>
    <t>釧路郡釧路町富原3-1</t>
  </si>
  <si>
    <t>085-0057</t>
  </si>
  <si>
    <t>釧路市愛国西1丁目38-7</t>
  </si>
  <si>
    <t>085-0821</t>
  </si>
  <si>
    <t>釧路市鶴ヶ岱3丁目5-1</t>
  </si>
  <si>
    <t>084-0910</t>
  </si>
  <si>
    <t>釧路市昭和中央5丁目10-1</t>
  </si>
  <si>
    <t>088-1114</t>
  </si>
  <si>
    <t>厚岸郡厚岸町湾月1丁目20</t>
  </si>
  <si>
    <t>088-0323</t>
  </si>
  <si>
    <t>白糠郡白糠町西4条北2丁目2-8</t>
  </si>
  <si>
    <t>088-2313</t>
  </si>
  <si>
    <t>川上郡標茶町常盤10丁目1</t>
  </si>
  <si>
    <t>088-3214</t>
  </si>
  <si>
    <t>川上郡弟子屈町高栄3丁目3-20</t>
  </si>
  <si>
    <t>085-0213</t>
  </si>
  <si>
    <t>釧路市阿寒町仲町2丁目7番1号</t>
  </si>
  <si>
    <t>087-0002</t>
  </si>
  <si>
    <t>根室市牧の内146</t>
  </si>
  <si>
    <t>086-0214</t>
  </si>
  <si>
    <t>野付郡別海町別海緑町70-1</t>
  </si>
  <si>
    <t>086-1106</t>
  </si>
  <si>
    <t>標津郡中標津町西6条南5丁目1</t>
  </si>
  <si>
    <t>086-1652</t>
  </si>
  <si>
    <t>標津郡標津町南2条西5丁目2-2</t>
  </si>
  <si>
    <t>086-1834</t>
  </si>
  <si>
    <t>目梨郡羅臼町礼文町9-3</t>
  </si>
  <si>
    <t>釧路市緑ヶ岡1丁目11-8</t>
  </si>
  <si>
    <t>088-1527</t>
  </si>
  <si>
    <t>厚岸郡浜中町新川東2丁目41</t>
  </si>
  <si>
    <t>088-2682</t>
  </si>
  <si>
    <t>標津郡中標津町計根別南2条西1丁目1-1</t>
  </si>
  <si>
    <t>085－0806</t>
  </si>
  <si>
    <t>釧路市武佐5丁目9番1号</t>
  </si>
  <si>
    <t>080-8503</t>
  </si>
  <si>
    <t>帯広市東5条南1丁目1</t>
  </si>
  <si>
    <t>080-2473</t>
  </si>
  <si>
    <t>帯広市西23条南2丁目12</t>
  </si>
  <si>
    <t>080-0834</t>
  </si>
  <si>
    <t>帯広市稲田町西1線9</t>
  </si>
  <si>
    <t>080-0872</t>
  </si>
  <si>
    <t>帯広市清流西2丁目8-1</t>
  </si>
  <si>
    <t>080-0861</t>
  </si>
  <si>
    <t>帯広市南の森東3丁目1-1</t>
  </si>
  <si>
    <t>083-0003</t>
  </si>
  <si>
    <t>中川郡池田町字清見ヶ丘13</t>
  </si>
  <si>
    <t>089-3308</t>
  </si>
  <si>
    <t>中川郡本別町弥生町49-2</t>
  </si>
  <si>
    <t>089-3732</t>
  </si>
  <si>
    <t>足寄郡足寄町里見が丘5-11</t>
  </si>
  <si>
    <t>082-0801</t>
  </si>
  <si>
    <t>河西郡芽室町東めむろ1条北1丁目6</t>
  </si>
  <si>
    <t>089-0123</t>
  </si>
  <si>
    <t>上川郡清水町北2条西2丁目2</t>
  </si>
  <si>
    <t>080-0574</t>
  </si>
  <si>
    <t>河東郡音更町駒場西1</t>
  </si>
  <si>
    <t>080-1408</t>
  </si>
  <si>
    <t>河東郡上士幌町字上士幌東1線227</t>
  </si>
  <si>
    <t>081-0213</t>
  </si>
  <si>
    <t>河東郡鹿追町西町1丁目8</t>
  </si>
  <si>
    <t>089-1501</t>
  </si>
  <si>
    <t>河西郡更別村字更別基線95</t>
  </si>
  <si>
    <t>089-2155</t>
  </si>
  <si>
    <t>広尾郡大樹町緑町1</t>
  </si>
  <si>
    <t>089-2624</t>
  </si>
  <si>
    <t>広尾郡広尾町並木通東1丁目10</t>
  </si>
  <si>
    <t>080-2471</t>
  </si>
  <si>
    <t>帯広市西21条南5丁目36-1</t>
  </si>
  <si>
    <t>080-1275</t>
  </si>
  <si>
    <t>河東郡士幌町字上音更21-15</t>
  </si>
  <si>
    <t>080－0833</t>
  </si>
  <si>
    <t>帯広市稲田町基線8番地2</t>
  </si>
  <si>
    <t>082－0072</t>
  </si>
  <si>
    <t>河西郡芽室町北伏古東7線10番1</t>
  </si>
  <si>
    <t>080－2469</t>
  </si>
  <si>
    <t>帯広市西19条南4丁目35番1号</t>
  </si>
  <si>
    <t>中川郡幕別町依田101-1</t>
    <rPh sb="0" eb="3">
      <t>ナカガワグン</t>
    </rPh>
    <rPh sb="3" eb="6">
      <t>マクベツチョウ</t>
    </rPh>
    <rPh sb="6" eb="8">
      <t>ヨダ</t>
    </rPh>
    <phoneticPr fontId="16"/>
  </si>
  <si>
    <t>053-8555</t>
  </si>
  <si>
    <t>苫小牧市清水町2丁目12-20</t>
  </si>
  <si>
    <t>053-0807</t>
  </si>
  <si>
    <t>苫小牧市青葉町1丁目1-1</t>
  </si>
  <si>
    <t>059-1272</t>
  </si>
  <si>
    <t>苫小牧市のぞみ町2丁目1-2</t>
  </si>
  <si>
    <t>053-0035</t>
  </si>
  <si>
    <t>苫小牧市字高丘6-22</t>
  </si>
  <si>
    <t>053-0052</t>
  </si>
  <si>
    <t>苫小牧市新開町4丁目7-2</t>
  </si>
  <si>
    <t>059-1911</t>
  </si>
  <si>
    <t>勇払郡安平町追分本町7丁目8</t>
  </si>
  <si>
    <t>054-0032</t>
  </si>
  <si>
    <t>勇払郡むかわ町福住4丁目2-1</t>
  </si>
  <si>
    <t>054-0211</t>
  </si>
  <si>
    <t>勇払郡むかわ町穂別127-3</t>
  </si>
  <si>
    <t>059-1605</t>
  </si>
  <si>
    <t>勇払郡厚真町字本郷234-3</t>
  </si>
  <si>
    <t>059-0903</t>
  </si>
  <si>
    <t>白老郡白老町日の出町5丁目17-3</t>
  </si>
  <si>
    <t>057-0006</t>
  </si>
  <si>
    <t>浦河郡浦河町東町かしわ1丁目5-1</t>
  </si>
  <si>
    <t>056-0023</t>
  </si>
  <si>
    <t>日高郡新ひだか町静内ときわ町1丁目1-1</t>
  </si>
  <si>
    <t>056-0144</t>
  </si>
  <si>
    <t>日高郡新ひだか町静内田原797</t>
  </si>
  <si>
    <t>055-0007</t>
  </si>
  <si>
    <t>沙流郡日高町富川西12丁目69-109</t>
  </si>
  <si>
    <t>055-0107</t>
  </si>
  <si>
    <t>沙流郡平取町本町109-2</t>
  </si>
  <si>
    <t>058-0203</t>
  </si>
  <si>
    <t>幌泉郡えりも町字新浜208-2</t>
  </si>
  <si>
    <t>053－0811</t>
  </si>
  <si>
    <t>苫小牧市光洋町３丁目13番２号</t>
  </si>
  <si>
    <t>053－8541</t>
  </si>
  <si>
    <t>苫小牧市美園町１丁目９番３号</t>
  </si>
  <si>
    <t>059－0998</t>
  </si>
  <si>
    <t>白老郡白老町緑丘4丁目676番地</t>
  </si>
  <si>
    <t>053－0021</t>
  </si>
  <si>
    <t>苫小牧市若草町５丁目5-15</t>
  </si>
  <si>
    <t>055-2307</t>
  </si>
  <si>
    <t>沙流郡日高町松風町1丁目116-2</t>
  </si>
  <si>
    <t>059-1275</t>
  </si>
  <si>
    <t>苫小牧市字錦岡443番地</t>
  </si>
  <si>
    <t>050-0083</t>
  </si>
  <si>
    <t>室蘭市東町3丁目29-5</t>
  </si>
  <si>
    <t>051-0034</t>
  </si>
  <si>
    <t>室蘭市増市町2丁目6-16</t>
  </si>
  <si>
    <t>050-0072</t>
  </si>
  <si>
    <t>室蘭市高砂町4丁目35-1</t>
  </si>
  <si>
    <t>050-0073</t>
  </si>
  <si>
    <t>室蘭市宮の森町3丁目1-1</t>
  </si>
  <si>
    <t>059-0016</t>
  </si>
  <si>
    <t>登別市片倉町5丁目18-2</t>
  </si>
  <si>
    <t>059-0027</t>
  </si>
  <si>
    <t>登別市青葉町42-1</t>
  </si>
  <si>
    <t>052-0011</t>
  </si>
  <si>
    <t>伊達市竹原町44</t>
  </si>
  <si>
    <t>049-5605</t>
  </si>
  <si>
    <t>虻田郡洞爺湖町高砂町127-5</t>
  </si>
  <si>
    <t>052-0101</t>
  </si>
  <si>
    <t>有珠郡壮瞥町字滝之町235-13</t>
  </si>
  <si>
    <t>050－0061</t>
  </si>
  <si>
    <t>室蘭市八丁平3丁目1番1号</t>
  </si>
  <si>
    <t>050－0072</t>
  </si>
  <si>
    <t>室蘭市高砂町3丁目7番7号</t>
  </si>
  <si>
    <t>065－0015</t>
    <phoneticPr fontId="16"/>
  </si>
  <si>
    <t>札幌市東区北15条東2丁目1-10</t>
    <phoneticPr fontId="16"/>
  </si>
  <si>
    <t>049-1331</t>
    <phoneticPr fontId="16"/>
  </si>
  <si>
    <t>043-1402</t>
    <phoneticPr fontId="16"/>
  </si>
  <si>
    <t>048-1501</t>
    <phoneticPr fontId="16"/>
  </si>
  <si>
    <t>048-1611</t>
    <phoneticPr fontId="16"/>
  </si>
  <si>
    <t>048-1731</t>
    <phoneticPr fontId="16"/>
  </si>
  <si>
    <t>073-1103</t>
    <phoneticPr fontId="16"/>
  </si>
  <si>
    <t>礼文郡礼文町大字船泊村字ｦﾁｶﾌﾅｲ 7番地</t>
    <phoneticPr fontId="16"/>
  </si>
  <si>
    <t>097－0012</t>
    <phoneticPr fontId="16"/>
  </si>
  <si>
    <t>098-0338</t>
    <phoneticPr fontId="16"/>
  </si>
  <si>
    <t>074-0495</t>
    <phoneticPr fontId="16"/>
  </si>
  <si>
    <t>078-3954</t>
    <phoneticPr fontId="16"/>
  </si>
  <si>
    <t>099-3211</t>
    <phoneticPr fontId="16"/>
  </si>
  <si>
    <t>089-0571</t>
    <phoneticPr fontId="16"/>
  </si>
  <si>
    <t>⑦学校郵便番号を確認→</t>
    <rPh sb="1" eb="3">
      <t>ガッコウ</t>
    </rPh>
    <rPh sb="3" eb="7">
      <t>ユウビンバンゴウ</t>
    </rPh>
    <rPh sb="8" eb="10">
      <t>カクニン</t>
    </rPh>
    <phoneticPr fontId="1"/>
  </si>
  <si>
    <t>⑧学校住所を確認→</t>
    <rPh sb="1" eb="3">
      <t>ガッコウ</t>
    </rPh>
    <rPh sb="3" eb="5">
      <t>ジュウショ</t>
    </rPh>
    <rPh sb="6" eb="8">
      <t>カクニン</t>
    </rPh>
    <phoneticPr fontId="1"/>
  </si>
  <si>
    <t>①</t>
    <phoneticPr fontId="1"/>
  </si>
  <si>
    <t>このファイルに必要事項を入力し、当番校事務局までメール送信してください。</t>
    <rPh sb="7" eb="9">
      <t>ヒツヨウ</t>
    </rPh>
    <rPh sb="9" eb="11">
      <t>ジコウ</t>
    </rPh>
    <rPh sb="12" eb="14">
      <t>ニュウリョク</t>
    </rPh>
    <rPh sb="16" eb="18">
      <t>トウバン</t>
    </rPh>
    <rPh sb="18" eb="19">
      <t>コウ</t>
    </rPh>
    <rPh sb="19" eb="22">
      <t>ジムキョク</t>
    </rPh>
    <rPh sb="27" eb="29">
      <t>ソウシン</t>
    </rPh>
    <phoneticPr fontId="1"/>
  </si>
  <si>
    <t>②</t>
    <phoneticPr fontId="1"/>
  </si>
  <si>
    <t>振込期限</t>
    <rPh sb="0" eb="2">
      <t>フリコミ</t>
    </rPh>
    <rPh sb="2" eb="4">
      <t>キゲン</t>
    </rPh>
    <phoneticPr fontId="1"/>
  </si>
  <si>
    <t>振込先</t>
    <rPh sb="0" eb="3">
      <t>フリコミサキ</t>
    </rPh>
    <phoneticPr fontId="1"/>
  </si>
  <si>
    <t>曜日</t>
    <rPh sb="0" eb="2">
      <t>ヨウビ</t>
    </rPh>
    <phoneticPr fontId="1"/>
  </si>
  <si>
    <t>ＪＲ</t>
    <phoneticPr fontId="1"/>
  </si>
  <si>
    <t>都市バス</t>
    <rPh sb="0" eb="2">
      <t>トシ</t>
    </rPh>
    <phoneticPr fontId="1"/>
  </si>
  <si>
    <t>路線バス</t>
    <rPh sb="0" eb="2">
      <t>ロセン</t>
    </rPh>
    <phoneticPr fontId="1"/>
  </si>
  <si>
    <t>その他</t>
    <rPh sb="2" eb="3">
      <t>タ</t>
    </rPh>
    <phoneticPr fontId="1"/>
  </si>
  <si>
    <t>1台</t>
    <rPh sb="1" eb="2">
      <t>ダイ</t>
    </rPh>
    <phoneticPr fontId="1"/>
  </si>
  <si>
    <t>2台</t>
    <rPh sb="1" eb="2">
      <t>ダイ</t>
    </rPh>
    <phoneticPr fontId="1"/>
  </si>
  <si>
    <t>3台</t>
    <rPh sb="1" eb="2">
      <t>ダイ</t>
    </rPh>
    <phoneticPr fontId="1"/>
  </si>
  <si>
    <t>4台</t>
    <rPh sb="1" eb="2">
      <t>ダイ</t>
    </rPh>
    <phoneticPr fontId="1"/>
  </si>
  <si>
    <t>5台</t>
    <rPh sb="1" eb="2">
      <t>ダイ</t>
    </rPh>
    <phoneticPr fontId="1"/>
  </si>
  <si>
    <t>6台</t>
    <rPh sb="1" eb="2">
      <t>ダイ</t>
    </rPh>
    <phoneticPr fontId="1"/>
  </si>
  <si>
    <t>7台</t>
    <rPh sb="1" eb="2">
      <t>ダイ</t>
    </rPh>
    <phoneticPr fontId="1"/>
  </si>
  <si>
    <t>8台</t>
    <rPh sb="1" eb="2">
      <t>ダイ</t>
    </rPh>
    <phoneticPr fontId="1"/>
  </si>
  <si>
    <t>貸切バス（複数校）</t>
    <rPh sb="0" eb="2">
      <t>カシキリ</t>
    </rPh>
    <rPh sb="5" eb="7">
      <t>フクスウ</t>
    </rPh>
    <rPh sb="7" eb="8">
      <t>コウ</t>
    </rPh>
    <phoneticPr fontId="1"/>
  </si>
  <si>
    <t>貸切バス（支部単位）</t>
    <rPh sb="0" eb="2">
      <t>カシキリ</t>
    </rPh>
    <rPh sb="5" eb="7">
      <t>シブ</t>
    </rPh>
    <rPh sb="7" eb="9">
      <t>タンイ</t>
    </rPh>
    <phoneticPr fontId="1"/>
  </si>
  <si>
    <t>宛先：</t>
    <rPh sb="0" eb="2">
      <t>アテサキ</t>
    </rPh>
    <phoneticPr fontId="1"/>
  </si>
  <si>
    <t>標題：</t>
    <rPh sb="0" eb="2">
      <t>ヒョウダイ</t>
    </rPh>
    <phoneticPr fontId="1"/>
  </si>
  <si>
    <t>本文：</t>
    <rPh sb="0" eb="2">
      <t>ホンブン</t>
    </rPh>
    <phoneticPr fontId="1"/>
  </si>
  <si>
    <t>学校名、部活動名、顧問の先生の氏名をご記載ください。</t>
    <rPh sb="0" eb="3">
      <t>ガッコウメイ</t>
    </rPh>
    <rPh sb="4" eb="7">
      <t>ブカツドウ</t>
    </rPh>
    <rPh sb="7" eb="8">
      <t>メイ</t>
    </rPh>
    <rPh sb="9" eb="11">
      <t>コモン</t>
    </rPh>
    <rPh sb="12" eb="14">
      <t>センセイ</t>
    </rPh>
    <rPh sb="15" eb="17">
      <t>シメイ</t>
    </rPh>
    <rPh sb="19" eb="21">
      <t>キサイ</t>
    </rPh>
    <phoneticPr fontId="1"/>
  </si>
  <si>
    <t>参加料等の入金については次の通りです。</t>
    <rPh sb="0" eb="3">
      <t>サンカリョウ</t>
    </rPh>
    <rPh sb="3" eb="4">
      <t>ナド</t>
    </rPh>
    <rPh sb="5" eb="7">
      <t>ニュウキン</t>
    </rPh>
    <rPh sb="12" eb="13">
      <t>ツギ</t>
    </rPh>
    <rPh sb="14" eb="15">
      <t>トオ</t>
    </rPh>
    <phoneticPr fontId="1"/>
  </si>
  <si>
    <r>
      <t>④部活動名を</t>
    </r>
    <r>
      <rPr>
        <sz val="10"/>
        <color rgb="FFFF0000"/>
        <rFont val="ＭＳ Ｐゴシック"/>
        <family val="3"/>
        <charset val="128"/>
      </rPr>
      <t>入力</t>
    </r>
    <r>
      <rPr>
        <sz val="10"/>
        <rFont val="ＭＳ Ｐゴシック"/>
        <family val="3"/>
        <charset val="128"/>
      </rPr>
      <t>→</t>
    </r>
    <rPh sb="1" eb="4">
      <t>ブカツドウ</t>
    </rPh>
    <rPh sb="4" eb="5">
      <t>メイ</t>
    </rPh>
    <rPh sb="6" eb="8">
      <t>ニュウリョク</t>
    </rPh>
    <phoneticPr fontId="1"/>
  </si>
  <si>
    <r>
      <t>⑤代表顧問氏名を</t>
    </r>
    <r>
      <rPr>
        <sz val="10"/>
        <color rgb="FFFF0000"/>
        <rFont val="ＭＳ Ｐゴシック"/>
        <family val="3"/>
        <charset val="128"/>
      </rPr>
      <t>入力</t>
    </r>
    <r>
      <rPr>
        <sz val="10"/>
        <rFont val="ＭＳ Ｐゴシック"/>
        <family val="3"/>
        <charset val="128"/>
      </rPr>
      <t>→</t>
    </r>
    <rPh sb="1" eb="3">
      <t>ダイヒョウ</t>
    </rPh>
    <rPh sb="3" eb="5">
      <t>コモン</t>
    </rPh>
    <rPh sb="5" eb="7">
      <t>シメイ</t>
    </rPh>
    <rPh sb="8" eb="10">
      <t>ニュウリョク</t>
    </rPh>
    <phoneticPr fontId="1"/>
  </si>
  <si>
    <r>
      <t>⑥代表顧問メールアドレスを</t>
    </r>
    <r>
      <rPr>
        <sz val="10"/>
        <color rgb="FFFF0000"/>
        <rFont val="ＭＳ Ｐゴシック"/>
        <family val="3"/>
        <charset val="128"/>
      </rPr>
      <t>入力</t>
    </r>
    <r>
      <rPr>
        <sz val="10"/>
        <rFont val="ＭＳ Ｐゴシック"/>
        <family val="3"/>
        <charset val="128"/>
      </rPr>
      <t>→</t>
    </r>
    <rPh sb="1" eb="3">
      <t>ダイヒョウ</t>
    </rPh>
    <rPh sb="3" eb="5">
      <t>コモン</t>
    </rPh>
    <rPh sb="13" eb="15">
      <t>ニュウリョク</t>
    </rPh>
    <phoneticPr fontId="1"/>
  </si>
  <si>
    <r>
      <t>①学校番号を</t>
    </r>
    <r>
      <rPr>
        <sz val="10"/>
        <color rgb="FFFF0000"/>
        <rFont val="ＭＳ Ｐゴシック"/>
        <family val="3"/>
        <charset val="128"/>
      </rPr>
      <t>入力または選択</t>
    </r>
    <r>
      <rPr>
        <sz val="10"/>
        <rFont val="ＭＳ Ｐゴシック"/>
        <family val="3"/>
        <charset val="128"/>
      </rPr>
      <t>→</t>
    </r>
    <rPh sb="1" eb="3">
      <t>ガッコウ</t>
    </rPh>
    <rPh sb="3" eb="5">
      <t>バンゴウ</t>
    </rPh>
    <rPh sb="6" eb="8">
      <t>ニュウリョク</t>
    </rPh>
    <rPh sb="11" eb="13">
      <t>センタク</t>
    </rPh>
    <phoneticPr fontId="1"/>
  </si>
  <si>
    <t>支部：</t>
    <rPh sb="0" eb="2">
      <t>シブ</t>
    </rPh>
    <phoneticPr fontId="1"/>
  </si>
  <si>
    <t>学校名：</t>
    <rPh sb="0" eb="3">
      <t>ガッコウメイ</t>
    </rPh>
    <phoneticPr fontId="1"/>
  </si>
  <si>
    <t>部活動：</t>
    <rPh sb="0" eb="3">
      <t>ブカツドウ</t>
    </rPh>
    <phoneticPr fontId="1"/>
  </si>
  <si>
    <t>代表顧問メールアドレス：</t>
    <rPh sb="0" eb="2">
      <t>ダイヒョウ</t>
    </rPh>
    <rPh sb="2" eb="4">
      <t>コモン</t>
    </rPh>
    <phoneticPr fontId="1"/>
  </si>
  <si>
    <t>入力欄</t>
    <rPh sb="0" eb="3">
      <t>ニュウリョクラン</t>
    </rPh>
    <phoneticPr fontId="1"/>
  </si>
  <si>
    <t>例</t>
    <rPh sb="0" eb="1">
      <t>レイ</t>
    </rPh>
    <phoneticPr fontId="1"/>
  </si>
  <si>
    <t>ポスター
（審査）</t>
    <rPh sb="6" eb="8">
      <t>シンサ</t>
    </rPh>
    <phoneticPr fontId="1"/>
  </si>
  <si>
    <t>ポスター
(ｵｰﾌﾟﾝ)</t>
    <phoneticPr fontId="1"/>
  </si>
  <si>
    <t>顧問数</t>
    <rPh sb="0" eb="2">
      <t>コモン</t>
    </rPh>
    <rPh sb="2" eb="3">
      <t>スウ</t>
    </rPh>
    <phoneticPr fontId="1"/>
  </si>
  <si>
    <t>姓と名の間に全角スペース1マス入れてください。</t>
    <rPh sb="0" eb="1">
      <t>セイ</t>
    </rPh>
    <rPh sb="2" eb="3">
      <t>メイ</t>
    </rPh>
    <rPh sb="4" eb="5">
      <t>アイダ</t>
    </rPh>
    <rPh sb="6" eb="8">
      <t>ゼンカク</t>
    </rPh>
    <rPh sb="15" eb="16">
      <t>イ</t>
    </rPh>
    <phoneticPr fontId="1"/>
  </si>
  <si>
    <t>フリガナ</t>
    <phoneticPr fontId="1"/>
  </si>
  <si>
    <t>参加生徒数</t>
    <rPh sb="0" eb="2">
      <t>サンカ</t>
    </rPh>
    <rPh sb="2" eb="5">
      <t>セイトスウ</t>
    </rPh>
    <phoneticPr fontId="1"/>
  </si>
  <si>
    <t>入力数</t>
    <rPh sb="0" eb="2">
      <t>ニュウリョク</t>
    </rPh>
    <rPh sb="2" eb="3">
      <t>スウ</t>
    </rPh>
    <phoneticPr fontId="1"/>
  </si>
  <si>
    <t>入力残り</t>
    <rPh sb="0" eb="2">
      <t>ニュウリョク</t>
    </rPh>
    <rPh sb="2" eb="3">
      <t>ノコ</t>
    </rPh>
    <phoneticPr fontId="1"/>
  </si>
  <si>
    <t>２）参加生徒</t>
    <rPh sb="2" eb="4">
      <t>サンカ</t>
    </rPh>
    <rPh sb="4" eb="6">
      <t>セイト</t>
    </rPh>
    <phoneticPr fontId="1"/>
  </si>
  <si>
    <t>1）　参加顧問</t>
    <rPh sb="3" eb="5">
      <t>サンカ</t>
    </rPh>
    <rPh sb="5" eb="7">
      <t>コモン</t>
    </rPh>
    <phoneticPr fontId="1"/>
  </si>
  <si>
    <t>学校名</t>
    <rPh sb="0" eb="3">
      <t>ガッコウメイ</t>
    </rPh>
    <phoneticPr fontId="1"/>
  </si>
  <si>
    <t>部活動名</t>
    <rPh sb="0" eb="3">
      <t>ブカツドウ</t>
    </rPh>
    <rPh sb="3" eb="4">
      <t>メイ</t>
    </rPh>
    <phoneticPr fontId="1"/>
  </si>
  <si>
    <t>No.</t>
    <phoneticPr fontId="1"/>
  </si>
  <si>
    <t>氏名・フリガナとも、</t>
    <rPh sb="0" eb="2">
      <t>シメイ</t>
    </rPh>
    <phoneticPr fontId="1"/>
  </si>
  <si>
    <t>顧問氏名</t>
    <rPh sb="0" eb="2">
      <t>コモン</t>
    </rPh>
    <rPh sb="2" eb="4">
      <t>シメイ</t>
    </rPh>
    <phoneticPr fontId="1"/>
  </si>
  <si>
    <t>顧問フリガナ</t>
    <rPh sb="0" eb="2">
      <t>コモン</t>
    </rPh>
    <phoneticPr fontId="1"/>
  </si>
  <si>
    <t>③学校名（略称）を確認→</t>
    <rPh sb="1" eb="4">
      <t>ガッコウメイ</t>
    </rPh>
    <rPh sb="5" eb="7">
      <t>リャクショウ</t>
    </rPh>
    <rPh sb="9" eb="11">
      <t>カクニン</t>
    </rPh>
    <phoneticPr fontId="1"/>
  </si>
  <si>
    <t>学校名（略称）</t>
    <rPh sb="0" eb="3">
      <t>ガッコウメイ</t>
    </rPh>
    <rPh sb="4" eb="6">
      <t>リャクショウ</t>
    </rPh>
    <phoneticPr fontId="1"/>
  </si>
  <si>
    <t>ポスター内容（100文字程度）</t>
    <rPh sb="4" eb="6">
      <t>ナイヨウ</t>
    </rPh>
    <rPh sb="10" eb="12">
      <t>モジ</t>
    </rPh>
    <rPh sb="12" eb="14">
      <t>テイド</t>
    </rPh>
    <phoneticPr fontId="1"/>
  </si>
  <si>
    <t>学年</t>
    <rPh sb="0" eb="2">
      <t>ガクネン</t>
    </rPh>
    <phoneticPr fontId="1"/>
  </si>
  <si>
    <t>生徒氏名</t>
    <rPh sb="0" eb="2">
      <t>セイト</t>
    </rPh>
    <rPh sb="2" eb="4">
      <t>シメイ</t>
    </rPh>
    <phoneticPr fontId="1"/>
  </si>
  <si>
    <t>●学年</t>
    <rPh sb="1" eb="3">
      <t>ガクネン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</si>
  <si>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</si>
  <si>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</si>
  <si>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</si>
  <si>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</si>
  <si>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●部門</t>
    <rPh sb="1" eb="3">
      <t>ブモン</t>
    </rPh>
    <phoneticPr fontId="1"/>
  </si>
  <si>
    <t>●支部</t>
    <rPh sb="1" eb="3">
      <t>シブ</t>
    </rPh>
    <phoneticPr fontId="1"/>
  </si>
  <si>
    <t>●参加</t>
    <rPh sb="1" eb="3">
      <t>サンカ</t>
    </rPh>
    <phoneticPr fontId="1"/>
  </si>
  <si>
    <t>●交通機関</t>
    <rPh sb="1" eb="3">
      <t>コウツウ</t>
    </rPh>
    <rPh sb="3" eb="5">
      <t>キカン</t>
    </rPh>
    <phoneticPr fontId="1"/>
  </si>
  <si>
    <t>●バス台数</t>
    <rPh sb="3" eb="5">
      <t>ダイスウ</t>
    </rPh>
    <phoneticPr fontId="1"/>
  </si>
  <si>
    <t>●有無</t>
    <rPh sb="1" eb="3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</si>
  <si>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</si>
  <si>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</si>
  <si>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領収証</t>
    <rPh sb="0" eb="3">
      <t>リョウシュウショウ</t>
    </rPh>
    <phoneticPr fontId="1"/>
  </si>
  <si>
    <t>代表顧問</t>
    <rPh sb="0" eb="2">
      <t>ダイヒョウ</t>
    </rPh>
    <rPh sb="2" eb="4">
      <t>コモン</t>
    </rPh>
    <phoneticPr fontId="1"/>
  </si>
  <si>
    <t>金額</t>
    <rPh sb="0" eb="2">
      <t>キンガク</t>
    </rPh>
    <phoneticPr fontId="1"/>
  </si>
  <si>
    <t>円也</t>
    <rPh sb="0" eb="1">
      <t>エン</t>
    </rPh>
    <rPh sb="1" eb="2">
      <t>ナリ</t>
    </rPh>
    <phoneticPr fontId="1"/>
  </si>
  <si>
    <t>（内訳は以下の通り）</t>
    <rPh sb="1" eb="3">
      <t>ウチワケ</t>
    </rPh>
    <rPh sb="4" eb="6">
      <t>イカ</t>
    </rPh>
    <rPh sb="7" eb="8">
      <t>トオ</t>
    </rPh>
    <phoneticPr fontId="1"/>
  </si>
  <si>
    <t>《参加料内訳》</t>
    <rPh sb="1" eb="4">
      <t>サンカリョウ</t>
    </rPh>
    <rPh sb="4" eb="5">
      <t>ウチ</t>
    </rPh>
    <rPh sb="5" eb="6">
      <t>ワケ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</si>
  <si>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</si>
  <si>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</si>
  <si>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教諭</t>
    <rPh sb="0" eb="2">
      <t>キョウユ</t>
    </rPh>
    <phoneticPr fontId="1"/>
  </si>
  <si>
    <t>印</t>
    <rPh sb="0" eb="1">
      <t>イン</t>
    </rPh>
    <phoneticPr fontId="1"/>
  </si>
  <si>
    <t>上記正に領収いたしました。</t>
    <rPh sb="0" eb="2">
      <t>ジョウキ</t>
    </rPh>
    <rPh sb="2" eb="3">
      <t>マサ</t>
    </rPh>
    <rPh sb="4" eb="6">
      <t>リョウシュウ</t>
    </rPh>
    <phoneticPr fontId="1"/>
  </si>
  <si>
    <t>金融機関名</t>
    <rPh sb="0" eb="2">
      <t>キンユウ</t>
    </rPh>
    <rPh sb="2" eb="5">
      <t>キカンメイ</t>
    </rPh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</si>
  <si>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</si>
  <si>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</si>
  <si>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>口座の種類</t>
    <rPh sb="0" eb="2">
      <t>コウザ</t>
    </rPh>
    <rPh sb="3" eb="5">
      <t>シュルイ</t>
    </rPh>
    <phoneticPr fontId="1"/>
  </si>
  <si>
    <t>【金融機関名】</t>
    <rPh sb="1" eb="3">
      <t>キンユウ</t>
    </rPh>
    <rPh sb="3" eb="6">
      <t>キカンメイ</t>
    </rPh>
    <phoneticPr fontId="1"/>
  </si>
  <si>
    <t>●参加料振込先情報</t>
    <rPh sb="1" eb="4">
      <t>サンカリョウ</t>
    </rPh>
    <rPh sb="4" eb="6">
      <t>フリコミ</t>
    </rPh>
    <rPh sb="6" eb="7">
      <t>サキ</t>
    </rPh>
    <rPh sb="7" eb="9">
      <t>ジョウホウ</t>
    </rPh>
    <phoneticPr fontId="1"/>
  </si>
  <si>
    <t>支店名</t>
    <rPh sb="0" eb="3">
      <t>シテンメイ</t>
    </rPh>
    <phoneticPr fontId="1"/>
  </si>
  <si>
    <t>名義人</t>
    <rPh sb="0" eb="2">
      <t>メイギ</t>
    </rPh>
    <rPh sb="2" eb="3">
      <t>ニン</t>
    </rPh>
    <phoneticPr fontId="1"/>
  </si>
  <si>
    <t>〆切</t>
    <rPh sb="0" eb="2">
      <t>シメキリ</t>
    </rPh>
    <phoneticPr fontId="1"/>
  </si>
  <si>
    <t>銀行コード</t>
    <rPh sb="0" eb="2">
      <t>ギンコウ</t>
    </rPh>
    <phoneticPr fontId="1"/>
  </si>
  <si>
    <t>【口座の種類】</t>
    <rPh sb="1" eb="3">
      <t>コウザ</t>
    </rPh>
    <rPh sb="4" eb="6">
      <t>シュルイ</t>
    </rPh>
    <phoneticPr fontId="1"/>
  </si>
  <si>
    <t>【口座番号】</t>
    <rPh sb="1" eb="3">
      <t>コウザ</t>
    </rPh>
    <rPh sb="3" eb="5">
      <t>バンゴウ</t>
    </rPh>
    <phoneticPr fontId="1"/>
  </si>
  <si>
    <t>支店コード</t>
    <rPh sb="0" eb="2">
      <t>シテン</t>
    </rPh>
    <phoneticPr fontId="1"/>
  </si>
  <si>
    <t>【口　座　名】</t>
    <rPh sb="1" eb="2">
      <t>クチ</t>
    </rPh>
    <rPh sb="3" eb="4">
      <t>ザ</t>
    </rPh>
    <rPh sb="5" eb="6">
      <t>ナ</t>
    </rPh>
    <phoneticPr fontId="1"/>
  </si>
  <si>
    <t>参加料を以下の口座に振り込んでください（振込手数料は参加校負担です）。領収証は後日送付します。</t>
    <rPh sb="0" eb="3">
      <t>サンカリョウ</t>
    </rPh>
    <rPh sb="4" eb="6">
      <t>イカ</t>
    </rPh>
    <rPh sb="7" eb="9">
      <t>コウザ</t>
    </rPh>
    <rPh sb="10" eb="11">
      <t>フ</t>
    </rPh>
    <rPh sb="12" eb="13">
      <t>コ</t>
    </rPh>
    <rPh sb="20" eb="22">
      <t>フリコミ</t>
    </rPh>
    <rPh sb="22" eb="25">
      <t>テスウリョウ</t>
    </rPh>
    <rPh sb="26" eb="29">
      <t>サンカコウ</t>
    </rPh>
    <rPh sb="29" eb="31">
      <t>フタン</t>
    </rPh>
    <rPh sb="35" eb="38">
      <t>リョウシュウショウ</t>
    </rPh>
    <rPh sb="39" eb="41">
      <t>ゴジツ</t>
    </rPh>
    <rPh sb="41" eb="43">
      <t>ソウフ</t>
    </rPh>
    <phoneticPr fontId="1"/>
  </si>
  <si>
    <t>【振込期限】</t>
    <rPh sb="1" eb="3">
      <t>フリコミ</t>
    </rPh>
    <rPh sb="3" eb="5">
      <t>キゲン</t>
    </rPh>
    <phoneticPr fontId="1"/>
  </si>
  <si>
    <t>学校番号〇〇高校△△部</t>
    <rPh sb="0" eb="2">
      <t>ガッコウ</t>
    </rPh>
    <rPh sb="2" eb="4">
      <t>バンゴウ</t>
    </rPh>
    <rPh sb="6" eb="8">
      <t>コウコウ</t>
    </rPh>
    <rPh sb="10" eb="11">
      <t>ブ</t>
    </rPh>
    <phoneticPr fontId="1"/>
  </si>
  <si>
    <t>はじめに</t>
    <phoneticPr fontId="1"/>
  </si>
  <si>
    <t>研究発表審査用論文表紙</t>
    <rPh sb="0" eb="2">
      <t>ケンキュウ</t>
    </rPh>
    <rPh sb="2" eb="4">
      <t>ハッピョウ</t>
    </rPh>
    <rPh sb="4" eb="7">
      <t>シンサヨウ</t>
    </rPh>
    <rPh sb="7" eb="9">
      <t>ロンブン</t>
    </rPh>
    <rPh sb="9" eb="11">
      <t>ヒョウシ</t>
    </rPh>
    <phoneticPr fontId="1"/>
  </si>
  <si>
    <t>発表題</t>
    <rPh sb="0" eb="2">
      <t>ハッピョウ</t>
    </rPh>
    <rPh sb="2" eb="3">
      <t>ダイ</t>
    </rPh>
    <phoneticPr fontId="1"/>
  </si>
  <si>
    <t>（副題）</t>
    <rPh sb="1" eb="3">
      <t>フクダイ</t>
    </rPh>
    <phoneticPr fontId="1"/>
  </si>
  <si>
    <t>←選択してください</t>
    <rPh sb="1" eb="3">
      <t>センタク</t>
    </rPh>
    <phoneticPr fontId="1"/>
  </si>
  <si>
    <t>部門区分</t>
    <rPh sb="0" eb="2">
      <t>ブモン</t>
    </rPh>
    <rPh sb="2" eb="4">
      <t>クブン</t>
    </rPh>
    <phoneticPr fontId="1"/>
  </si>
  <si>
    <t>印刷後、赤ペンで〇を付してください。</t>
    <rPh sb="0" eb="3">
      <t>インサツゴ</t>
    </rPh>
    <rPh sb="4" eb="5">
      <t>アカ</t>
    </rPh>
    <rPh sb="10" eb="11">
      <t>フ</t>
    </rPh>
    <phoneticPr fontId="1"/>
  </si>
  <si>
    <t>生物はフィールド系・ラボ系の区別をしてください。</t>
    <rPh sb="0" eb="2">
      <t>セイブツ</t>
    </rPh>
    <rPh sb="8" eb="9">
      <t>ケイ</t>
    </rPh>
    <rPh sb="12" eb="13">
      <t>ケイ</t>
    </rPh>
    <rPh sb="14" eb="16">
      <t>クベツ</t>
    </rPh>
    <phoneticPr fontId="1"/>
  </si>
  <si>
    <t>研究発表資料のページ数</t>
    <rPh sb="0" eb="2">
      <t>ケンキュウ</t>
    </rPh>
    <rPh sb="2" eb="4">
      <t>ハッピョウ</t>
    </rPh>
    <rPh sb="4" eb="6">
      <t>シリョウ</t>
    </rPh>
    <rPh sb="10" eb="11">
      <t>スウ</t>
    </rPh>
    <phoneticPr fontId="1"/>
  </si>
  <si>
    <t>２ページ</t>
    <phoneticPr fontId="1"/>
  </si>
  <si>
    <t>４ページ</t>
    <phoneticPr fontId="1"/>
  </si>
  <si>
    <t>生物F（フィールド）</t>
    <rPh sb="0" eb="2">
      <t>セイブツ</t>
    </rPh>
    <phoneticPr fontId="1"/>
  </si>
  <si>
    <t>生物L（ラボ）</t>
    <rPh sb="0" eb="2">
      <t>セイブツ</t>
    </rPh>
    <phoneticPr fontId="1"/>
  </si>
  <si>
    <t>地学</t>
    <rPh sb="0" eb="2">
      <t>ロンブン</t>
    </rPh>
    <phoneticPr fontId="1"/>
  </si>
  <si>
    <t>論文に記載されている発表題と上記発表題が</t>
    <rPh sb="0" eb="2">
      <t>ロンブン</t>
    </rPh>
    <rPh sb="3" eb="5">
      <t>キサイ</t>
    </rPh>
    <rPh sb="10" eb="12">
      <t>ハッピョウ</t>
    </rPh>
    <rPh sb="12" eb="13">
      <t>ダイ</t>
    </rPh>
    <rPh sb="14" eb="16">
      <t>ジョウキ</t>
    </rPh>
    <rPh sb="16" eb="18">
      <t>ハッピョウ</t>
    </rPh>
    <rPh sb="18" eb="19">
      <t>ダイ</t>
    </rPh>
    <phoneticPr fontId="1"/>
  </si>
  <si>
    <t>同一であることを確認しました。</t>
    <rPh sb="0" eb="2">
      <t>ドウイツ</t>
    </rPh>
    <rPh sb="8" eb="10">
      <t>カクニン</t>
    </rPh>
    <phoneticPr fontId="1"/>
  </si>
  <si>
    <r>
      <rPr>
        <sz val="22"/>
        <rFont val="ＭＳ Ｐゴシック"/>
        <family val="3"/>
        <charset val="128"/>
      </rPr>
      <t>□</t>
    </r>
    <r>
      <rPr>
        <sz val="16"/>
        <rFont val="ＭＳ Ｐゴシック"/>
        <family val="3"/>
        <charset val="128"/>
      </rPr>
      <t>　顧問チェック</t>
    </r>
    <rPh sb="2" eb="4">
      <t>コモン</t>
    </rPh>
    <phoneticPr fontId="1"/>
  </si>
  <si>
    <t>事前審査用論文を入れた封筒に貼付してください。</t>
    <rPh sb="0" eb="2">
      <t>ジゼン</t>
    </rPh>
    <rPh sb="2" eb="4">
      <t>シンサ</t>
    </rPh>
    <rPh sb="4" eb="5">
      <t>ヨウ</t>
    </rPh>
    <rPh sb="5" eb="7">
      <t>ロンブン</t>
    </rPh>
    <rPh sb="8" eb="9">
      <t>イ</t>
    </rPh>
    <rPh sb="11" eb="13">
      <t>フウトウ</t>
    </rPh>
    <rPh sb="14" eb="16">
      <t>チョウフ</t>
    </rPh>
    <phoneticPr fontId="1"/>
  </si>
  <si>
    <t>　　※顧問の先生は、確認後、□にチェック(レを記す）を赤ペンでご記入ください。</t>
    <rPh sb="3" eb="5">
      <t>コモン</t>
    </rPh>
    <rPh sb="6" eb="8">
      <t>センセイ</t>
    </rPh>
    <rPh sb="10" eb="12">
      <t>カクニン</t>
    </rPh>
    <rPh sb="12" eb="13">
      <t>ゴ</t>
    </rPh>
    <rPh sb="23" eb="24">
      <t>シル</t>
    </rPh>
    <rPh sb="27" eb="28">
      <t>アカ</t>
    </rPh>
    <rPh sb="32" eb="34">
      <t>キニュウ</t>
    </rPh>
    <phoneticPr fontId="1"/>
  </si>
  <si>
    <t>研究発表審査用論文を入れた封筒（全６部）に印刷して貼付してください。</t>
    <rPh sb="0" eb="2">
      <t>ケンキュウ</t>
    </rPh>
    <rPh sb="2" eb="4">
      <t>ハッピョウ</t>
    </rPh>
    <rPh sb="4" eb="7">
      <t>シンサヨウ</t>
    </rPh>
    <rPh sb="7" eb="9">
      <t>ロンブン</t>
    </rPh>
    <rPh sb="10" eb="11">
      <t>イ</t>
    </rPh>
    <rPh sb="13" eb="15">
      <t>フウトウ</t>
    </rPh>
    <rPh sb="16" eb="17">
      <t>ゼン</t>
    </rPh>
    <rPh sb="18" eb="19">
      <t>ブ</t>
    </rPh>
    <rPh sb="21" eb="23">
      <t>インサツ</t>
    </rPh>
    <rPh sb="25" eb="27">
      <t>チョウフ</t>
    </rPh>
    <phoneticPr fontId="1"/>
  </si>
  <si>
    <t>（押印無きものは無効）</t>
    <rPh sb="1" eb="3">
      <t>オウイン</t>
    </rPh>
    <rPh sb="3" eb="4">
      <t>ナ</t>
    </rPh>
    <rPh sb="8" eb="10">
      <t>ムコウ</t>
    </rPh>
    <phoneticPr fontId="1"/>
  </si>
  <si>
    <t>●性別</t>
    <rPh sb="1" eb="3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</si>
  <si>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</si>
  <si>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</si>
  <si>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●学年その２</t>
    <rPh sb="1" eb="3">
      <t>ガクネン</t>
    </rPh>
    <phoneticPr fontId="1"/>
  </si>
  <si>
    <t>▼代表者情報（「①代表者情報」シート入力後、自動で表示されます）▼</t>
    <rPh sb="1" eb="4">
      <t>ダイヒョウシャ</t>
    </rPh>
    <rPh sb="4" eb="6">
      <t>ジョウホウ</t>
    </rPh>
    <rPh sb="9" eb="12">
      <t>ダイヒョウシャ</t>
    </rPh>
    <rPh sb="12" eb="14">
      <t>ジョウホウ</t>
    </rPh>
    <rPh sb="18" eb="20">
      <t>ニュウリョク</t>
    </rPh>
    <rPh sb="20" eb="21">
      <t>ゴ</t>
    </rPh>
    <rPh sb="22" eb="24">
      <t>ジドウ</t>
    </rPh>
    <rPh sb="25" eb="27">
      <t>ヒョウジ</t>
    </rPh>
    <phoneticPr fontId="1"/>
  </si>
  <si>
    <r>
      <t>研究発表</t>
    </r>
    <r>
      <rPr>
        <sz val="11"/>
        <color rgb="FFFF0000"/>
        <rFont val="ＭＳ ゴシック"/>
        <family val="3"/>
        <charset val="128"/>
      </rPr>
      <t>件数</t>
    </r>
    <rPh sb="0" eb="2">
      <t>ケンキュウ</t>
    </rPh>
    <rPh sb="2" eb="4">
      <t>ハッピョウ</t>
    </rPh>
    <rPh sb="4" eb="6">
      <t>ケンスウ</t>
    </rPh>
    <phoneticPr fontId="1"/>
  </si>
  <si>
    <r>
      <t>生徒参加</t>
    </r>
    <r>
      <rPr>
        <sz val="11"/>
        <color rgb="FFFF0000"/>
        <rFont val="ＭＳ ゴシック"/>
        <family val="3"/>
        <charset val="128"/>
      </rPr>
      <t>人数</t>
    </r>
    <rPh sb="0" eb="2">
      <t>セイト</t>
    </rPh>
    <rPh sb="2" eb="4">
      <t>サンカ</t>
    </rPh>
    <rPh sb="4" eb="6">
      <t>ニンズウ</t>
    </rPh>
    <phoneticPr fontId="1"/>
  </si>
  <si>
    <t>▼入力情報（自動表示）▼</t>
    <rPh sb="1" eb="3">
      <t>ニュウリョク</t>
    </rPh>
    <rPh sb="3" eb="5">
      <t>ジョウホウ</t>
    </rPh>
    <rPh sb="6" eb="8">
      <t>ジドウ</t>
    </rPh>
    <rPh sb="8" eb="10">
      <t>ヒョウジ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</si>
  <si>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</si>
  <si>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</si>
  <si>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</si>
  <si>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参加顧問数</t>
    <rPh sb="0" eb="2">
      <t>サンカ</t>
    </rPh>
    <rPh sb="2" eb="4">
      <t>コモン</t>
    </rPh>
    <rPh sb="4" eb="5">
      <t>スウ</t>
    </rPh>
    <phoneticPr fontId="1"/>
  </si>
  <si>
    <t>▼　研究発表・ポスター展示発表件数・参加生徒数・参加顧問数入力　▼</t>
    <rPh sb="2" eb="4">
      <t>ケンキュウ</t>
    </rPh>
    <rPh sb="4" eb="6">
      <t>ハッピョウ</t>
    </rPh>
    <rPh sb="11" eb="13">
      <t>テンジ</t>
    </rPh>
    <rPh sb="13" eb="15">
      <t>ハッピョウ</t>
    </rPh>
    <rPh sb="15" eb="17">
      <t>ケンスウ</t>
    </rPh>
    <rPh sb="18" eb="20">
      <t>サンカ</t>
    </rPh>
    <rPh sb="20" eb="23">
      <t>セイトスウ</t>
    </rPh>
    <rPh sb="24" eb="26">
      <t>サンカ</t>
    </rPh>
    <rPh sb="26" eb="28">
      <t>コモン</t>
    </rPh>
    <rPh sb="28" eb="29">
      <t>スウ</t>
    </rPh>
    <rPh sb="29" eb="31">
      <t>ニュウリョク</t>
    </rPh>
    <phoneticPr fontId="1"/>
  </si>
  <si>
    <t>●基本情報</t>
    <rPh sb="1" eb="3">
      <t>キホン</t>
    </rPh>
    <rPh sb="3" eb="5">
      <t>ジョウホウ</t>
    </rPh>
    <phoneticPr fontId="1"/>
  </si>
  <si>
    <t>参加料金</t>
    <rPh sb="0" eb="2">
      <t>サンカ</t>
    </rPh>
    <rPh sb="2" eb="4">
      <t>リョウキン</t>
    </rPh>
    <phoneticPr fontId="1"/>
  </si>
  <si>
    <t>参加者一覧</t>
    <rPh sb="0" eb="3">
      <t>サンカシャ</t>
    </rPh>
    <rPh sb="3" eb="5">
      <t>イチラン</t>
    </rPh>
    <phoneticPr fontId="1"/>
  </si>
  <si>
    <t>添付ファイル名：</t>
    <rPh sb="0" eb="2">
      <t>テンプ</t>
    </rPh>
    <rPh sb="6" eb="7">
      <t>メイ</t>
    </rPh>
    <phoneticPr fontId="1"/>
  </si>
  <si>
    <t>訂正入力用→</t>
    <rPh sb="0" eb="2">
      <t>テイセイ</t>
    </rPh>
    <rPh sb="2" eb="4">
      <t>ニュウリョク</t>
    </rPh>
    <rPh sb="4" eb="5">
      <t>ヨウ</t>
    </rPh>
    <phoneticPr fontId="1"/>
  </si>
  <si>
    <t>送付〆切：</t>
    <rPh sb="0" eb="2">
      <t>ソウフ</t>
    </rPh>
    <rPh sb="2" eb="4">
      <t>シメキリ</t>
    </rPh>
    <phoneticPr fontId="1"/>
  </si>
  <si>
    <t>送付先メールアドレス：</t>
    <rPh sb="0" eb="3">
      <t>ソウフサキ</t>
    </rPh>
    <phoneticPr fontId="1"/>
  </si>
  <si>
    <r>
      <t>研究抄録追加</t>
    </r>
    <r>
      <rPr>
        <b/>
        <sz val="12"/>
        <color rgb="FFFF0000"/>
        <rFont val="ＭＳ ゴシック"/>
        <family val="3"/>
        <charset val="128"/>
      </rPr>
      <t>（下記の※参照）</t>
    </r>
    <rPh sb="0" eb="2">
      <t>ケンキュウ</t>
    </rPh>
    <rPh sb="2" eb="4">
      <t>ショウロク</t>
    </rPh>
    <rPh sb="4" eb="6">
      <t>ツイカ</t>
    </rPh>
    <rPh sb="7" eb="9">
      <t>カキ</t>
    </rPh>
    <rPh sb="11" eb="13">
      <t>サンショウ</t>
    </rPh>
    <phoneticPr fontId="1"/>
  </si>
  <si>
    <t>↑↑　上記内容を確認し、誤りがある場合は、シート①に戻って訂正してください。　↑↑</t>
    <rPh sb="3" eb="5">
      <t>ジョウキ</t>
    </rPh>
    <rPh sb="5" eb="7">
      <t>ナイヨウ</t>
    </rPh>
    <rPh sb="8" eb="10">
      <t>カクニン</t>
    </rPh>
    <rPh sb="12" eb="13">
      <t>アヤマ</t>
    </rPh>
    <rPh sb="17" eb="19">
      <t>バアイ</t>
    </rPh>
    <rPh sb="26" eb="27">
      <t>モド</t>
    </rPh>
    <rPh sb="29" eb="31">
      <t>テイセイ</t>
    </rPh>
    <phoneticPr fontId="1"/>
  </si>
  <si>
    <r>
      <t xml:space="preserve">参加生徒氏名
</t>
    </r>
    <r>
      <rPr>
        <sz val="11"/>
        <color rgb="FFFF0000"/>
        <rFont val="ＭＳ ゴシック"/>
        <family val="3"/>
        <charset val="128"/>
      </rPr>
      <t>※姓と名の間に全角スペース１つ入れる</t>
    </r>
    <rPh sb="0" eb="4">
      <t>サンカセイト</t>
    </rPh>
    <rPh sb="4" eb="6">
      <t>シメイ</t>
    </rPh>
    <rPh sb="8" eb="9">
      <t>セイ</t>
    </rPh>
    <rPh sb="10" eb="11">
      <t>メイ</t>
    </rPh>
    <rPh sb="12" eb="13">
      <t>アイダ</t>
    </rPh>
    <rPh sb="14" eb="16">
      <t>ゼンカク</t>
    </rPh>
    <rPh sb="22" eb="23">
      <t>イ</t>
    </rPh>
    <phoneticPr fontId="1"/>
  </si>
  <si>
    <r>
      <t xml:space="preserve">参加生徒フリガナ
</t>
    </r>
    <r>
      <rPr>
        <sz val="11"/>
        <color rgb="FFFF0000"/>
        <rFont val="ＭＳ ゴシック"/>
        <family val="3"/>
        <charset val="128"/>
      </rPr>
      <t>※姓と名の間に全角スペース１つ入れる</t>
    </r>
    <rPh sb="0" eb="4">
      <t>サンカセイト</t>
    </rPh>
    <rPh sb="24" eb="25">
      <t>イ</t>
    </rPh>
    <phoneticPr fontId="1"/>
  </si>
  <si>
    <t>上（セルB17）に表示されている参加生徒数に誤りのある場合は、シート②に戻って正しい参加生徒数を入力し直してください。</t>
    <rPh sb="0" eb="1">
      <t>ウエ</t>
    </rPh>
    <rPh sb="9" eb="11">
      <t>ヒョウジ</t>
    </rPh>
    <rPh sb="16" eb="18">
      <t>サンカ</t>
    </rPh>
    <rPh sb="18" eb="21">
      <t>セイトスウ</t>
    </rPh>
    <rPh sb="22" eb="23">
      <t>アヤマ</t>
    </rPh>
    <rPh sb="27" eb="29">
      <t>バアイ</t>
    </rPh>
    <rPh sb="36" eb="37">
      <t>モド</t>
    </rPh>
    <rPh sb="39" eb="40">
      <t>タダ</t>
    </rPh>
    <rPh sb="42" eb="44">
      <t>サンカ</t>
    </rPh>
    <rPh sb="44" eb="47">
      <t>セイトスウ</t>
    </rPh>
    <rPh sb="48" eb="50">
      <t>ニュウリョク</t>
    </rPh>
    <rPh sb="51" eb="52">
      <t>ナオ</t>
    </rPh>
    <phoneticPr fontId="1"/>
  </si>
  <si>
    <t>顧問数（セルB7）についても同様です。</t>
    <rPh sb="0" eb="2">
      <t>コモン</t>
    </rPh>
    <rPh sb="2" eb="3">
      <t>スウ</t>
    </rPh>
    <rPh sb="14" eb="16">
      <t>ドウヨウ</t>
    </rPh>
    <phoneticPr fontId="1"/>
  </si>
  <si>
    <t>代表顧問
氏名</t>
    <rPh sb="0" eb="2">
      <t>ダイヒョウ</t>
    </rPh>
    <rPh sb="2" eb="4">
      <t>コモン</t>
    </rPh>
    <rPh sb="5" eb="7">
      <t>シメイ</t>
    </rPh>
    <phoneticPr fontId="1"/>
  </si>
  <si>
    <t>代表顧問
フリガナ</t>
    <rPh sb="0" eb="2">
      <t>ダイヒョウ</t>
    </rPh>
    <rPh sb="2" eb="4">
      <t>コモン</t>
    </rPh>
    <phoneticPr fontId="1"/>
  </si>
  <si>
    <t>代表顧問
メール</t>
    <rPh sb="0" eb="2">
      <t>ダイヒョウ</t>
    </rPh>
    <rPh sb="2" eb="4">
      <t>コモン</t>
    </rPh>
    <phoneticPr fontId="1"/>
  </si>
  <si>
    <t>研究発表
（物理）</t>
    <rPh sb="0" eb="2">
      <t>ケンキュウ</t>
    </rPh>
    <rPh sb="2" eb="4">
      <t>ハッピョウ</t>
    </rPh>
    <rPh sb="6" eb="8">
      <t>ブツリ</t>
    </rPh>
    <phoneticPr fontId="1"/>
  </si>
  <si>
    <t>研究発表
（化学）</t>
    <rPh sb="0" eb="2">
      <t>ケンキュウ</t>
    </rPh>
    <rPh sb="2" eb="4">
      <t>ハッピョウ</t>
    </rPh>
    <rPh sb="6" eb="8">
      <t>カガク</t>
    </rPh>
    <phoneticPr fontId="1"/>
  </si>
  <si>
    <t>研究発表
（生物Ｆ）</t>
    <rPh sb="0" eb="2">
      <t>ケンキュウ</t>
    </rPh>
    <rPh sb="2" eb="4">
      <t>ハッピョウ</t>
    </rPh>
    <rPh sb="6" eb="8">
      <t>セイブツ</t>
    </rPh>
    <phoneticPr fontId="1"/>
  </si>
  <si>
    <t>研究発表
（生物Ｌ）</t>
    <rPh sb="0" eb="2">
      <t>ケンキュウ</t>
    </rPh>
    <rPh sb="2" eb="4">
      <t>ハッピョウ</t>
    </rPh>
    <rPh sb="6" eb="8">
      <t>セイブツ</t>
    </rPh>
    <phoneticPr fontId="1"/>
  </si>
  <si>
    <t>研究発表
（地学）</t>
    <rPh sb="0" eb="2">
      <t>ケンキュウ</t>
    </rPh>
    <rPh sb="2" eb="4">
      <t>ハッピョウ</t>
    </rPh>
    <rPh sb="6" eb="8">
      <t>チガク</t>
    </rPh>
    <phoneticPr fontId="1"/>
  </si>
  <si>
    <t>ポスター展示
（審査）</t>
    <rPh sb="4" eb="6">
      <t>テンジ</t>
    </rPh>
    <rPh sb="8" eb="10">
      <t>シンサ</t>
    </rPh>
    <phoneticPr fontId="1"/>
  </si>
  <si>
    <t>ポスター展示
（オープン）</t>
    <rPh sb="4" eb="6">
      <t>テンジ</t>
    </rPh>
    <phoneticPr fontId="1"/>
  </si>
  <si>
    <t>参加生徒数
（全）</t>
    <rPh sb="0" eb="2">
      <t>サンカ</t>
    </rPh>
    <rPh sb="2" eb="5">
      <t>セイトスウ</t>
    </rPh>
    <rPh sb="7" eb="8">
      <t>ゼン</t>
    </rPh>
    <phoneticPr fontId="1"/>
  </si>
  <si>
    <t>参加生徒数
（１年）</t>
    <rPh sb="0" eb="2">
      <t>サンカ</t>
    </rPh>
    <rPh sb="2" eb="5">
      <t>セイトスウ</t>
    </rPh>
    <rPh sb="8" eb="9">
      <t>ネン</t>
    </rPh>
    <phoneticPr fontId="1"/>
  </si>
  <si>
    <t>参加生徒数
（２年）</t>
    <rPh sb="0" eb="2">
      <t>サンカ</t>
    </rPh>
    <rPh sb="2" eb="5">
      <t>セイトスウ</t>
    </rPh>
    <rPh sb="8" eb="9">
      <t>ネン</t>
    </rPh>
    <phoneticPr fontId="1"/>
  </si>
  <si>
    <t>参加生徒数
（３年）</t>
    <rPh sb="0" eb="2">
      <t>サンカ</t>
    </rPh>
    <rPh sb="2" eb="5">
      <t>セイトスウ</t>
    </rPh>
    <rPh sb="8" eb="9">
      <t>ネン</t>
    </rPh>
    <phoneticPr fontId="1"/>
  </si>
  <si>
    <t>参加生徒数
（４年）</t>
    <rPh sb="0" eb="2">
      <t>サンカ</t>
    </rPh>
    <rPh sb="2" eb="5">
      <t>セイトスウ</t>
    </rPh>
    <rPh sb="8" eb="9">
      <t>ネン</t>
    </rPh>
    <phoneticPr fontId="1"/>
  </si>
  <si>
    <t>参加生徒
（男）</t>
    <rPh sb="0" eb="4">
      <t>サンカセイト</t>
    </rPh>
    <rPh sb="6" eb="7">
      <t>オトコ</t>
    </rPh>
    <phoneticPr fontId="1"/>
  </si>
  <si>
    <t>参加生徒
（女）</t>
    <rPh sb="0" eb="4">
      <t>サンカセイト</t>
    </rPh>
    <rPh sb="6" eb="7">
      <t>オンナ</t>
    </rPh>
    <phoneticPr fontId="1"/>
  </si>
  <si>
    <t>学年別生徒数
チェック</t>
    <rPh sb="0" eb="3">
      <t>ガクネンベツ</t>
    </rPh>
    <rPh sb="3" eb="6">
      <t>セイトスウ</t>
    </rPh>
    <phoneticPr fontId="1"/>
  </si>
  <si>
    <t>性別生徒数
チェック</t>
    <rPh sb="0" eb="2">
      <t>セイベツ</t>
    </rPh>
    <rPh sb="2" eb="5">
      <t>セイトスウ</t>
    </rPh>
    <phoneticPr fontId="1"/>
  </si>
  <si>
    <r>
      <t>当番校からの連絡に使用します。</t>
    </r>
    <r>
      <rPr>
        <sz val="10"/>
        <color rgb="FFFF0000"/>
        <rFont val="ＭＳ Ｐゴシック"/>
        <family val="3"/>
        <charset val="128"/>
      </rPr>
      <t>半角で</t>
    </r>
    <r>
      <rPr>
        <sz val="10"/>
        <rFont val="ＭＳ Ｐゴシック"/>
        <family val="3"/>
        <charset val="128"/>
      </rPr>
      <t>ご入力ください。</t>
    </r>
    <rPh sb="0" eb="2">
      <t>トウバン</t>
    </rPh>
    <rPh sb="2" eb="3">
      <t>コウ</t>
    </rPh>
    <rPh sb="6" eb="8">
      <t>レンラク</t>
    </rPh>
    <rPh sb="9" eb="11">
      <t>シヨウ</t>
    </rPh>
    <rPh sb="15" eb="17">
      <t>ハンカク</t>
    </rPh>
    <rPh sb="19" eb="21">
      <t>ニュウリョク</t>
    </rPh>
    <phoneticPr fontId="1"/>
  </si>
  <si>
    <t>件入力してください。</t>
    <rPh sb="0" eb="1">
      <t>ケン</t>
    </rPh>
    <rPh sb="1" eb="3">
      <t>ニュウリョク</t>
    </rPh>
    <phoneticPr fontId="1"/>
  </si>
  <si>
    <t>代表顧問：</t>
    <rPh sb="0" eb="2">
      <t>ダイヒョウ</t>
    </rPh>
    <rPh sb="2" eb="4">
      <t>コモン</t>
    </rPh>
    <phoneticPr fontId="1"/>
  </si>
  <si>
    <t>学校住所：</t>
    <rPh sb="0" eb="2">
      <t>ガッコウ</t>
    </rPh>
    <rPh sb="2" eb="4">
      <t>ジュウショ</t>
    </rPh>
    <phoneticPr fontId="1"/>
  </si>
  <si>
    <t>電話：</t>
    <rPh sb="0" eb="2">
      <t>デンワ</t>
    </rPh>
    <phoneticPr fontId="1"/>
  </si>
  <si>
    <t>シート①から順に入力してください。前のシートの入力情報を使います。</t>
    <rPh sb="6" eb="7">
      <t>ジュン</t>
    </rPh>
    <rPh sb="8" eb="10">
      <t>ニュウリョク</t>
    </rPh>
    <rPh sb="17" eb="18">
      <t>マエ</t>
    </rPh>
    <rPh sb="23" eb="25">
      <t>ニュウリョク</t>
    </rPh>
    <rPh sb="25" eb="27">
      <t>ジョウホウ</t>
    </rPh>
    <rPh sb="28" eb="29">
      <t>ツカ</t>
    </rPh>
    <phoneticPr fontId="1"/>
  </si>
  <si>
    <t>大会プログラム等にそのまま記載されます。正確にご記入ください</t>
  </si>
  <si>
    <r>
      <t>○○部、△△同好会　のように</t>
    </r>
    <r>
      <rPr>
        <sz val="10"/>
        <color rgb="FFFF0000"/>
        <rFont val="ＭＳ Ｐゴシック"/>
        <family val="3"/>
        <charset val="128"/>
      </rPr>
      <t>正しい名称を入力</t>
    </r>
    <r>
      <rPr>
        <sz val="10"/>
        <rFont val="ＭＳ Ｐゴシック"/>
        <family val="3"/>
        <charset val="128"/>
      </rPr>
      <t>してください。</t>
    </r>
    <rPh sb="2" eb="3">
      <t>ブ</t>
    </rPh>
    <rPh sb="6" eb="9">
      <t>ドウコウカイ</t>
    </rPh>
    <rPh sb="14" eb="15">
      <t>タダ</t>
    </rPh>
    <rPh sb="17" eb="19">
      <t>メイショウ</t>
    </rPh>
    <rPh sb="20" eb="22">
      <t>ニュウリョク</t>
    </rPh>
    <phoneticPr fontId="1"/>
  </si>
  <si>
    <t>【高文連理科申込】学校番号〇〇高校△△部</t>
    <rPh sb="1" eb="4">
      <t>コウブンレン</t>
    </rPh>
    <rPh sb="4" eb="6">
      <t>リカ</t>
    </rPh>
    <rPh sb="6" eb="8">
      <t>モウシコミ</t>
    </rPh>
    <rPh sb="9" eb="11">
      <t>ガッコウ</t>
    </rPh>
    <rPh sb="11" eb="13">
      <t>バンゴウ</t>
    </rPh>
    <rPh sb="15" eb="17">
      <t>コウコウ</t>
    </rPh>
    <phoneticPr fontId="1"/>
  </si>
  <si>
    <t>貸切バス（単独）</t>
    <rPh sb="0" eb="1">
      <t>カ</t>
    </rPh>
    <rPh sb="1" eb="2">
      <t>キ</t>
    </rPh>
    <rPh sb="5" eb="7">
      <t>タンドク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</si>
  <si>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</si>
  <si>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</si>
  <si>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●交流会</t>
    <rPh sb="1" eb="3">
      <t>コウリュウ</t>
    </rPh>
    <rPh sb="3" eb="4">
      <t>カイ</t>
    </rPh>
    <phoneticPr fontId="1"/>
  </si>
  <si>
    <t>物理</t>
    <rPh sb="0" eb="2">
      <t>ブツリ</t>
    </rPh>
    <phoneticPr fontId="1"/>
  </si>
  <si>
    <t>化学</t>
    <rPh sb="0" eb="2">
      <t>カガク</t>
    </rPh>
    <phoneticPr fontId="1"/>
  </si>
  <si>
    <t>生物F</t>
    <rPh sb="0" eb="2">
      <t>セイブツ</t>
    </rPh>
    <phoneticPr fontId="1"/>
  </si>
  <si>
    <t>生物L</t>
    <rPh sb="0" eb="2">
      <t>セイブツ</t>
    </rPh>
    <phoneticPr fontId="1"/>
  </si>
  <si>
    <t>地学</t>
    <rPh sb="0" eb="2">
      <t>チガク</t>
    </rPh>
    <phoneticPr fontId="1"/>
  </si>
  <si>
    <t>※　自動的に他のシートからコピーされます。黄色いセルのみ選択して下さい。
　　ただし、ページ数と顧問チェックは手書きです。</t>
    <rPh sb="2" eb="5">
      <t>ジドウテキ</t>
    </rPh>
    <rPh sb="6" eb="7">
      <t>タ</t>
    </rPh>
    <rPh sb="21" eb="23">
      <t>キイロ</t>
    </rPh>
    <rPh sb="28" eb="30">
      <t>センタク</t>
    </rPh>
    <rPh sb="32" eb="33">
      <t>クダ</t>
    </rPh>
    <rPh sb="46" eb="47">
      <t>スウ</t>
    </rPh>
    <rPh sb="48" eb="50">
      <t>コモン</t>
    </rPh>
    <rPh sb="55" eb="57">
      <t>テガ</t>
    </rPh>
    <phoneticPr fontId="1"/>
  </si>
  <si>
    <t>発表生徒①（責任者）</t>
    <rPh sb="0" eb="2">
      <t>ハッピョウ</t>
    </rPh>
    <rPh sb="2" eb="4">
      <t>セイト</t>
    </rPh>
    <rPh sb="6" eb="9">
      <t>セキニンシャ</t>
    </rPh>
    <phoneticPr fontId="1"/>
  </si>
  <si>
    <t>発表生徒②</t>
    <rPh sb="0" eb="2">
      <t>ハッピョウ</t>
    </rPh>
    <rPh sb="2" eb="4">
      <t>セイト</t>
    </rPh>
    <phoneticPr fontId="1"/>
  </si>
  <si>
    <t>発表生徒③</t>
    <rPh sb="0" eb="2">
      <t>ハッピョウ</t>
    </rPh>
    <rPh sb="2" eb="4">
      <t>セイト</t>
    </rPh>
    <phoneticPr fontId="1"/>
  </si>
  <si>
    <t>発表生徒④</t>
    <rPh sb="0" eb="2">
      <t>ハッピョウ</t>
    </rPh>
    <rPh sb="2" eb="4">
      <t>セイト</t>
    </rPh>
    <phoneticPr fontId="1"/>
  </si>
  <si>
    <t>発表生徒⑤</t>
    <rPh sb="0" eb="2">
      <t>ハッピョウ</t>
    </rPh>
    <rPh sb="2" eb="4">
      <t>セイト</t>
    </rPh>
    <phoneticPr fontId="1"/>
  </si>
  <si>
    <r>
      <t xml:space="preserve">その他（ポスター以外の展示物の内容など）
</t>
    </r>
    <r>
      <rPr>
        <sz val="12"/>
        <color rgb="FFFF0000"/>
        <rFont val="HG創英角ｺﾞｼｯｸUB"/>
        <family val="3"/>
        <charset val="128"/>
      </rPr>
      <t>※　発表生徒が６名以上の場合は
　　こちらに学年・氏名を記入
　　してください</t>
    </r>
    <rPh sb="2" eb="3">
      <t>タ</t>
    </rPh>
    <rPh sb="23" eb="25">
      <t>ハッピョウ</t>
    </rPh>
    <rPh sb="25" eb="27">
      <t>セイト</t>
    </rPh>
    <rPh sb="29" eb="30">
      <t>メイ</t>
    </rPh>
    <rPh sb="30" eb="32">
      <t>イジョウ</t>
    </rPh>
    <rPh sb="33" eb="35">
      <t>バアイ</t>
    </rPh>
    <rPh sb="43" eb="45">
      <t>ガクネン</t>
    </rPh>
    <rPh sb="46" eb="48">
      <t>シメイ</t>
    </rPh>
    <rPh sb="49" eb="51">
      <t>キニュウ</t>
    </rPh>
    <phoneticPr fontId="1"/>
  </si>
  <si>
    <t>生徒氏名</t>
    <rPh sb="2" eb="4">
      <t>シメイ</t>
    </rPh>
    <phoneticPr fontId="1"/>
  </si>
  <si>
    <r>
      <t xml:space="preserve">その他（ポスター以外の展示物の内容など）
</t>
    </r>
    <r>
      <rPr>
        <sz val="12"/>
        <color rgb="FFFF0000"/>
        <rFont val="HG創英角ｺﾞｼｯｸUB"/>
        <family val="3"/>
        <charset val="128"/>
      </rPr>
      <t>※　発表生徒が６名以上の場合は
　　こちらに学年・氏名を記入
　　してください</t>
    </r>
    <phoneticPr fontId="1"/>
  </si>
  <si>
    <t>発表生徒①（代表者）</t>
    <rPh sb="0" eb="2">
      <t>ハッピョウ</t>
    </rPh>
    <rPh sb="2" eb="4">
      <t>セイト</t>
    </rPh>
    <rPh sb="6" eb="9">
      <t>ダイヒョウシャ</t>
    </rPh>
    <phoneticPr fontId="1"/>
  </si>
  <si>
    <t>その他</t>
    <phoneticPr fontId="1"/>
  </si>
  <si>
    <r>
      <t xml:space="preserve">　　　　　　　　　その他
</t>
    </r>
    <r>
      <rPr>
        <sz val="12"/>
        <color rgb="FFFF0000"/>
        <rFont val="HG創英角ｺﾞｼｯｸUB"/>
        <family val="3"/>
        <charset val="128"/>
      </rPr>
      <t>※　発表生徒が６名以上の場合は
　　こちらに学年・氏名を記入
　　してください</t>
    </r>
    <phoneticPr fontId="1"/>
  </si>
  <si>
    <t>１日目・研究発表</t>
    <rPh sb="1" eb="3">
      <t>ニチメ</t>
    </rPh>
    <rPh sb="4" eb="6">
      <t>ケンキュウ</t>
    </rPh>
    <rPh sb="6" eb="8">
      <t>ハッピョウ</t>
    </rPh>
    <phoneticPr fontId="1"/>
  </si>
  <si>
    <t>発表者</t>
    <rPh sb="0" eb="3">
      <t>ハッピョウシャ</t>
    </rPh>
    <phoneticPr fontId="1"/>
  </si>
  <si>
    <t>観覧者</t>
    <rPh sb="0" eb="3">
      <t>カンランシャ</t>
    </rPh>
    <phoneticPr fontId="1"/>
  </si>
  <si>
    <t>観覧</t>
    <rPh sb="0" eb="2">
      <t>カンラン</t>
    </rPh>
    <phoneticPr fontId="1"/>
  </si>
  <si>
    <t>発表</t>
    <rPh sb="0" eb="2">
      <t>ハッピョウ</t>
    </rPh>
    <phoneticPr fontId="1"/>
  </si>
  <si>
    <t>合計人数</t>
    <rPh sb="0" eb="2">
      <t>ゴウケイ</t>
    </rPh>
    <rPh sb="2" eb="4">
      <t>ニンズウ</t>
    </rPh>
    <phoneticPr fontId="1"/>
  </si>
  <si>
    <t>入力するシートは①から⑦まであります。シート⑧は論文等送付で使用します。</t>
    <rPh sb="0" eb="2">
      <t>ニュウリョク</t>
    </rPh>
    <rPh sb="24" eb="26">
      <t>ロンブン</t>
    </rPh>
    <rPh sb="26" eb="27">
      <t>トウ</t>
    </rPh>
    <rPh sb="27" eb="29">
      <t>ソウフ</t>
    </rPh>
    <rPh sb="30" eb="32">
      <t>シヨウ</t>
    </rPh>
    <phoneticPr fontId="1"/>
  </si>
  <si>
    <t>※　研究抄録はポスター展示オープン部門を除く参加部門ごとに１部ずつ、またはポスター展示オープン部門のみ参加の
　　場合は１部、後日無料で配布されますが、追加で必要な場合はご記入下さい。</t>
    <rPh sb="2" eb="4">
      <t>ケンキュウ</t>
    </rPh>
    <rPh sb="4" eb="6">
      <t>ショウロク</t>
    </rPh>
    <rPh sb="11" eb="13">
      <t>テンジ</t>
    </rPh>
    <rPh sb="17" eb="19">
      <t>ブモン</t>
    </rPh>
    <rPh sb="20" eb="21">
      <t>ノゾ</t>
    </rPh>
    <rPh sb="22" eb="24">
      <t>サンカ</t>
    </rPh>
    <rPh sb="24" eb="26">
      <t>ブモン</t>
    </rPh>
    <rPh sb="30" eb="31">
      <t>ブ</t>
    </rPh>
    <rPh sb="41" eb="43">
      <t>テンジ</t>
    </rPh>
    <rPh sb="47" eb="49">
      <t>ブモン</t>
    </rPh>
    <rPh sb="51" eb="53">
      <t>サンカ</t>
    </rPh>
    <rPh sb="57" eb="59">
      <t>バアイ</t>
    </rPh>
    <rPh sb="61" eb="62">
      <t>ブ</t>
    </rPh>
    <rPh sb="63" eb="65">
      <t>ゴジツ</t>
    </rPh>
    <rPh sb="65" eb="67">
      <t>ムリョウ</t>
    </rPh>
    <rPh sb="68" eb="70">
      <t>ハイフ</t>
    </rPh>
    <rPh sb="76" eb="78">
      <t>ツイカ</t>
    </rPh>
    <rPh sb="79" eb="81">
      <t>ヒツヨウ</t>
    </rPh>
    <rPh sb="82" eb="84">
      <t>バアイ</t>
    </rPh>
    <rPh sb="86" eb="88">
      <t>キニュウ</t>
    </rPh>
    <rPh sb="88" eb="89">
      <t>クダ</t>
    </rPh>
    <phoneticPr fontId="1"/>
  </si>
  <si>
    <r>
      <t>ポスター（審査部門）申込書</t>
    </r>
    <r>
      <rPr>
        <sz val="16"/>
        <rFont val="ＭＳ ゴシック"/>
        <family val="3"/>
        <charset val="128"/>
      </rPr>
      <t/>
    </r>
    <rPh sb="5" eb="7">
      <t>シンサ</t>
    </rPh>
    <rPh sb="7" eb="9">
      <t>ブモン</t>
    </rPh>
    <rPh sb="10" eb="13">
      <t>モウシコミショ</t>
    </rPh>
    <phoneticPr fontId="1"/>
  </si>
  <si>
    <r>
      <t>ポスター（オープン部門）申込書</t>
    </r>
    <r>
      <rPr>
        <sz val="16"/>
        <rFont val="ＭＳ ゴシック"/>
        <family val="3"/>
        <charset val="128"/>
      </rPr>
      <t/>
    </r>
    <rPh sb="9" eb="11">
      <t>ブモン</t>
    </rPh>
    <rPh sb="12" eb="15">
      <t>モウシコミショ</t>
    </rPh>
    <phoneticPr fontId="1"/>
  </si>
  <si>
    <r>
      <t>⑨大会当日の連絡先（電話番号）を</t>
    </r>
    <r>
      <rPr>
        <sz val="10"/>
        <color rgb="FFFF0000"/>
        <rFont val="ＭＳ Ｐゴシック"/>
        <family val="3"/>
        <charset val="128"/>
      </rPr>
      <t>入力</t>
    </r>
    <r>
      <rPr>
        <sz val="10"/>
        <rFont val="ＭＳ Ｐゴシック"/>
        <family val="3"/>
        <charset val="128"/>
      </rPr>
      <t>→</t>
    </r>
    <rPh sb="1" eb="3">
      <t>タイカイ</t>
    </rPh>
    <rPh sb="3" eb="5">
      <t>トウジツ</t>
    </rPh>
    <rPh sb="6" eb="9">
      <t>レンラクサキ</t>
    </rPh>
    <rPh sb="10" eb="12">
      <t>デンワ</t>
    </rPh>
    <rPh sb="12" eb="14">
      <t>バンゴウ</t>
    </rPh>
    <rPh sb="16" eb="18">
      <t>ニュウリョク</t>
    </rPh>
    <phoneticPr fontId="1"/>
  </si>
  <si>
    <t>携帯電話番号を推奨。半角で入力。ハイフンあり。（例　080-0000-0000）</t>
    <rPh sb="0" eb="2">
      <t>ケイタイ</t>
    </rPh>
    <rPh sb="2" eb="4">
      <t>デンワ</t>
    </rPh>
    <rPh sb="4" eb="6">
      <t>バンゴウ</t>
    </rPh>
    <rPh sb="7" eb="9">
      <t>スイショウ</t>
    </rPh>
    <rPh sb="10" eb="12">
      <t>ハンカク</t>
    </rPh>
    <rPh sb="13" eb="15">
      <t>ニュウリョク</t>
    </rPh>
    <rPh sb="24" eb="25">
      <t>レイ</t>
    </rPh>
    <phoneticPr fontId="1"/>
  </si>
  <si>
    <t>発表</t>
    <phoneticPr fontId="1"/>
  </si>
  <si>
    <t>1日目生徒数
チェック</t>
    <rPh sb="1" eb="3">
      <t>ニチメ</t>
    </rPh>
    <rPh sb="3" eb="6">
      <t>セイトスウ</t>
    </rPh>
    <phoneticPr fontId="1"/>
  </si>
  <si>
    <t>1日目・参加生徒数振り分け</t>
    <rPh sb="1" eb="3">
      <t>ニチメ</t>
    </rPh>
    <rPh sb="4" eb="6">
      <t>サンカ</t>
    </rPh>
    <rPh sb="6" eb="8">
      <t>セイト</t>
    </rPh>
    <rPh sb="8" eb="9">
      <t>スウ</t>
    </rPh>
    <rPh sb="9" eb="10">
      <t>フ</t>
    </rPh>
    <rPh sb="11" eb="12">
      <t>ワ</t>
    </rPh>
    <phoneticPr fontId="1"/>
  </si>
  <si>
    <t>案内ハガキに記載している学校番号を半角で入力してください。</t>
    <rPh sb="0" eb="2">
      <t>アンナイ</t>
    </rPh>
    <rPh sb="6" eb="8">
      <t>キサイ</t>
    </rPh>
    <rPh sb="12" eb="14">
      <t>ガッコウ</t>
    </rPh>
    <rPh sb="14" eb="16">
      <t>バンゴウ</t>
    </rPh>
    <rPh sb="17" eb="19">
      <t>ハンカク</t>
    </rPh>
    <rPh sb="20" eb="22">
      <t>ニュウリョク</t>
    </rPh>
    <phoneticPr fontId="1"/>
  </si>
  <si>
    <t>札幌東</t>
    <phoneticPr fontId="1"/>
  </si>
  <si>
    <t>0116</t>
    <phoneticPr fontId="1"/>
  </si>
  <si>
    <t>208</t>
    <phoneticPr fontId="1"/>
  </si>
  <si>
    <t>北海道銀行</t>
    <rPh sb="0" eb="3">
      <t>ホッカイドウ</t>
    </rPh>
    <phoneticPr fontId="1"/>
  </si>
  <si>
    <t>十字街支店</t>
    <rPh sb="0" eb="3">
      <t>ジュウジガイ</t>
    </rPh>
    <rPh sb="3" eb="5">
      <t>シテン</t>
    </rPh>
    <phoneticPr fontId="1"/>
  </si>
  <si>
    <t>0806534</t>
    <phoneticPr fontId="1"/>
  </si>
  <si>
    <t>全道高校理科大会当番校（代表　古御堂 徹）</t>
    <phoneticPr fontId="1"/>
  </si>
  <si>
    <t>ｾﾞﾝﾄﾞｳｺｳｺｳﾘｶﾀｲｶｲﾄｳﾊﾞﾝｺｳ</t>
    <phoneticPr fontId="1"/>
  </si>
  <si>
    <t>但し、北海道高等学校文化連盟第６２回全道高等学校理科研究発表大会参加料として</t>
    <rPh sb="0" eb="1">
      <t>タダ</t>
    </rPh>
    <rPh sb="3" eb="6">
      <t>ホッカイドウ</t>
    </rPh>
    <rPh sb="6" eb="8">
      <t>コウトウ</t>
    </rPh>
    <rPh sb="8" eb="10">
      <t>ガッコウ</t>
    </rPh>
    <rPh sb="10" eb="12">
      <t>ブンカ</t>
    </rPh>
    <rPh sb="12" eb="14">
      <t>レンメイ</t>
    </rPh>
    <rPh sb="14" eb="15">
      <t>ダイ</t>
    </rPh>
    <rPh sb="17" eb="18">
      <t>カイ</t>
    </rPh>
    <rPh sb="18" eb="20">
      <t>ゼンドウ</t>
    </rPh>
    <rPh sb="20" eb="22">
      <t>コウトウ</t>
    </rPh>
    <rPh sb="22" eb="24">
      <t>ガッコウ</t>
    </rPh>
    <rPh sb="24" eb="26">
      <t>リカ</t>
    </rPh>
    <rPh sb="26" eb="28">
      <t>ケンキュウ</t>
    </rPh>
    <rPh sb="28" eb="30">
      <t>ハッピョウ</t>
    </rPh>
    <rPh sb="30" eb="32">
      <t>タイカイ</t>
    </rPh>
    <rPh sb="32" eb="35">
      <t>サンカリョウ</t>
    </rPh>
    <phoneticPr fontId="1"/>
  </si>
  <si>
    <t>令和５年</t>
    <rPh sb="0" eb="2">
      <t>レイワ</t>
    </rPh>
    <rPh sb="3" eb="4">
      <t>ネン</t>
    </rPh>
    <phoneticPr fontId="1"/>
  </si>
  <si>
    <t>北海道高等学校文化連盟第６２回全道高等学校理科研究発表大会</t>
    <rPh sb="0" eb="3">
      <t>ホッカイトウ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2">
      <t>ダイ</t>
    </rPh>
    <rPh sb="14" eb="15">
      <t>カイ</t>
    </rPh>
    <rPh sb="15" eb="17">
      <t>ゼンドウ</t>
    </rPh>
    <rPh sb="17" eb="19">
      <t>コウトウ</t>
    </rPh>
    <rPh sb="19" eb="21">
      <t>ガッコウ</t>
    </rPh>
    <rPh sb="21" eb="23">
      <t>リカ</t>
    </rPh>
    <rPh sb="23" eb="25">
      <t>ケンキュウ</t>
    </rPh>
    <rPh sb="25" eb="27">
      <t>ハッピョウ</t>
    </rPh>
    <rPh sb="27" eb="29">
      <t>タイカイ</t>
    </rPh>
    <phoneticPr fontId="1"/>
  </si>
  <si>
    <t>当番校事務局（北海道函館西高等学校）</t>
    <rPh sb="0" eb="3">
      <t>トウバンコウ</t>
    </rPh>
    <rPh sb="3" eb="6">
      <t>ジムキョク</t>
    </rPh>
    <phoneticPr fontId="1"/>
  </si>
  <si>
    <t>吉田　龍哉</t>
    <phoneticPr fontId="1"/>
  </si>
  <si>
    <t>誤りの無いよう、正確に入力してください。</t>
    <rPh sb="0" eb="1">
      <t>アヤマ</t>
    </rPh>
    <rPh sb="3" eb="4">
      <t>ナ</t>
    </rPh>
    <rPh sb="8" eb="10">
      <t>セイカク</t>
    </rPh>
    <rPh sb="11" eb="13">
      <t>ニュウリョク</t>
    </rPh>
    <phoneticPr fontId="1"/>
  </si>
  <si>
    <r>
      <t>⑩大会当日に使用する交通機関
   を</t>
    </r>
    <r>
      <rPr>
        <sz val="10"/>
        <color rgb="FFFF0000"/>
        <rFont val="ＭＳ Ｐゴシック"/>
        <family val="3"/>
        <charset val="128"/>
      </rPr>
      <t>選択または入力</t>
    </r>
    <r>
      <rPr>
        <sz val="10"/>
        <rFont val="ＭＳ Ｐゴシック"/>
        <family val="3"/>
        <charset val="128"/>
      </rPr>
      <t>→</t>
    </r>
    <rPh sb="1" eb="3">
      <t>タイカイ</t>
    </rPh>
    <rPh sb="3" eb="5">
      <t>トウジツ</t>
    </rPh>
    <rPh sb="6" eb="8">
      <t>シヨウ</t>
    </rPh>
    <rPh sb="10" eb="12">
      <t>コウツウ</t>
    </rPh>
    <rPh sb="12" eb="14">
      <t>キカン</t>
    </rPh>
    <rPh sb="19" eb="21">
      <t>センタク</t>
    </rPh>
    <rPh sb="24" eb="26">
      <t>ニュウリョク</t>
    </rPh>
    <phoneticPr fontId="1"/>
  </si>
  <si>
    <r>
      <t>⑪貸切バスで大会会場まで来る場合は、
　 台数を</t>
    </r>
    <r>
      <rPr>
        <sz val="10"/>
        <color rgb="FFFF0000"/>
        <rFont val="ＭＳ Ｐゴシック"/>
        <family val="3"/>
        <charset val="128"/>
      </rPr>
      <t>選択</t>
    </r>
    <r>
      <rPr>
        <sz val="10"/>
        <rFont val="ＭＳ Ｐゴシック"/>
        <family val="3"/>
        <charset val="128"/>
      </rPr>
      <t>→</t>
    </r>
    <phoneticPr fontId="1"/>
  </si>
  <si>
    <r>
      <t>その他の場合、交通手段を</t>
    </r>
    <r>
      <rPr>
        <sz val="10"/>
        <color rgb="FFFF0000"/>
        <rFont val="ＭＳ Ｐゴシック"/>
        <family val="3"/>
        <charset val="128"/>
      </rPr>
      <t>入力</t>
    </r>
    <r>
      <rPr>
        <sz val="10"/>
        <rFont val="ＭＳ Ｐゴシック"/>
        <family val="3"/>
        <charset val="128"/>
      </rPr>
      <t>→</t>
    </r>
    <rPh sb="2" eb="3">
      <t>タ</t>
    </rPh>
    <rPh sb="4" eb="6">
      <t>バアイ</t>
    </rPh>
    <rPh sb="7" eb="9">
      <t>コウツウ</t>
    </rPh>
    <rPh sb="9" eb="11">
      <t>シュダン</t>
    </rPh>
    <rPh sb="12" eb="14">
      <t>ニュウリョク</t>
    </rPh>
    <phoneticPr fontId="1"/>
  </si>
  <si>
    <t>複数の交通機関を利用する場合は、すべて入力してください。</t>
    <rPh sb="0" eb="2">
      <t>フクスウ</t>
    </rPh>
    <rPh sb="3" eb="5">
      <t>コウツウ</t>
    </rPh>
    <rPh sb="5" eb="7">
      <t>キカン</t>
    </rPh>
    <rPh sb="8" eb="10">
      <t>リヨウ</t>
    </rPh>
    <rPh sb="12" eb="14">
      <t>バアイ</t>
    </rPh>
    <phoneticPr fontId="1"/>
  </si>
  <si>
    <t>「その他」を選択した場合は、交通手段を入力してください。</t>
    <rPh sb="3" eb="4">
      <t>タ</t>
    </rPh>
    <rPh sb="6" eb="8">
      <t>センタク</t>
    </rPh>
    <rPh sb="10" eb="12">
      <t>バアイ</t>
    </rPh>
    <rPh sb="14" eb="16">
      <t>コウツウ</t>
    </rPh>
    <rPh sb="16" eb="18">
      <t>シュダン</t>
    </rPh>
    <phoneticPr fontId="1"/>
  </si>
  <si>
    <t>異なる場合は、下の欄に正しい住所を入力してください。</t>
    <rPh sb="0" eb="1">
      <t>コト</t>
    </rPh>
    <rPh sb="3" eb="5">
      <t>バアイ</t>
    </rPh>
    <rPh sb="7" eb="8">
      <t>シタ</t>
    </rPh>
    <rPh sb="9" eb="10">
      <t>ラン</t>
    </rPh>
    <rPh sb="11" eb="12">
      <t>タダ</t>
    </rPh>
    <rPh sb="14" eb="16">
      <t>ジュウショ</t>
    </rPh>
    <rPh sb="17" eb="19">
      <t>ニュウリョク</t>
    </rPh>
    <phoneticPr fontId="1"/>
  </si>
  <si>
    <t>異なる場合は、下の欄に正しい郵便番号を入力してください。</t>
    <rPh sb="0" eb="1">
      <t>コト</t>
    </rPh>
    <rPh sb="3" eb="5">
      <t>バアイ</t>
    </rPh>
    <rPh sb="7" eb="8">
      <t>シタ</t>
    </rPh>
    <rPh sb="9" eb="10">
      <t>ラン</t>
    </rPh>
    <rPh sb="11" eb="12">
      <t>タダ</t>
    </rPh>
    <rPh sb="14" eb="18">
      <t>ユウビンバンゴウ</t>
    </rPh>
    <rPh sb="19" eb="21">
      <t>ニュウリョク</t>
    </rPh>
    <phoneticPr fontId="1"/>
  </si>
  <si>
    <t>複数校または支部単位で貸切バスを使用する場合は、使用する全台数を入力してください。</t>
    <phoneticPr fontId="1"/>
  </si>
  <si>
    <r>
      <t>貸切バス　同乗校名または支部名を</t>
    </r>
    <r>
      <rPr>
        <sz val="10"/>
        <color rgb="FFFF0000"/>
        <rFont val="ＭＳ Ｐゴシック"/>
        <family val="3"/>
        <charset val="128"/>
      </rPr>
      <t>入力</t>
    </r>
    <r>
      <rPr>
        <sz val="10"/>
        <rFont val="ＭＳ Ｐゴシック"/>
        <family val="3"/>
        <charset val="128"/>
      </rPr>
      <t>→</t>
    </r>
    <rPh sb="5" eb="7">
      <t>ドウジョウ</t>
    </rPh>
    <rPh sb="12" eb="14">
      <t>シブ</t>
    </rPh>
    <rPh sb="14" eb="15">
      <t>メイ</t>
    </rPh>
    <phoneticPr fontId="1"/>
  </si>
  <si>
    <t>複数校または支部単位で貸切バスを使用する場合は、同乗校名または支部名を入力してください。</t>
    <rPh sb="31" eb="33">
      <t>シブ</t>
    </rPh>
    <rPh sb="33" eb="34">
      <t>メイ</t>
    </rPh>
    <phoneticPr fontId="1"/>
  </si>
  <si>
    <t>文教大学附属</t>
    <phoneticPr fontId="1"/>
  </si>
  <si>
    <t>北海道文教大学附属高等学校</t>
    <phoneticPr fontId="1"/>
  </si>
  <si>
    <t>061-1449</t>
    <phoneticPr fontId="16"/>
  </si>
  <si>
    <t>恵庭市黄金中央5丁目207番11</t>
    <rPh sb="0" eb="3">
      <t>エニワシ</t>
    </rPh>
    <rPh sb="3" eb="5">
      <t>オウゴン</t>
    </rPh>
    <rPh sb="5" eb="7">
      <t>チュウオウ</t>
    </rPh>
    <rPh sb="8" eb="10">
      <t>チョウメ</t>
    </rPh>
    <rPh sb="13" eb="14">
      <t>バン</t>
    </rPh>
    <phoneticPr fontId="16"/>
  </si>
  <si>
    <t>旭川志峯</t>
    <phoneticPr fontId="1"/>
  </si>
  <si>
    <t>旭川志峯高等学校</t>
    <phoneticPr fontId="1"/>
  </si>
  <si>
    <t>町立</t>
    <phoneticPr fontId="5"/>
  </si>
  <si>
    <t>大空</t>
    <phoneticPr fontId="1"/>
  </si>
  <si>
    <t>北海道大空高等学校</t>
    <phoneticPr fontId="1"/>
  </si>
  <si>
    <t>099-3211</t>
    <phoneticPr fontId="1"/>
  </si>
  <si>
    <t>網走郡大空町東藻琴79</t>
    <phoneticPr fontId="1"/>
  </si>
  <si>
    <t>伊達開来</t>
    <rPh sb="0" eb="2">
      <t>ダテ</t>
    </rPh>
    <rPh sb="2" eb="3">
      <t>カイ</t>
    </rPh>
    <rPh sb="3" eb="4">
      <t>ライ</t>
    </rPh>
    <phoneticPr fontId="5"/>
  </si>
  <si>
    <t>北海道伊達開来高等学校</t>
    <phoneticPr fontId="1"/>
  </si>
  <si>
    <t>北海道函館西高等学校</t>
    <rPh sb="0" eb="3">
      <t>ホッカイドウ</t>
    </rPh>
    <rPh sb="3" eb="5">
      <t>ハコダテ</t>
    </rPh>
    <rPh sb="5" eb="6">
      <t>ニシ</t>
    </rPh>
    <rPh sb="6" eb="8">
      <t>コウトウ</t>
    </rPh>
    <rPh sb="8" eb="10">
      <t>ガッコウ</t>
    </rPh>
    <phoneticPr fontId="1"/>
  </si>
  <si>
    <t>理科部</t>
    <rPh sb="0" eb="2">
      <t>リカ</t>
    </rPh>
    <rPh sb="2" eb="3">
      <t>ブ</t>
    </rPh>
    <phoneticPr fontId="1"/>
  </si>
  <si>
    <t>交通機関</t>
    <rPh sb="0" eb="2">
      <t>コウツウ</t>
    </rPh>
    <rPh sb="2" eb="4">
      <t>キカン</t>
    </rPh>
    <phoneticPr fontId="1"/>
  </si>
  <si>
    <t>バス台数</t>
    <rPh sb="2" eb="4">
      <t>ダイスウ</t>
    </rPh>
    <phoneticPr fontId="1"/>
  </si>
  <si>
    <t>同乗校・支部</t>
    <rPh sb="0" eb="2">
      <t>ドウジョウ</t>
    </rPh>
    <rPh sb="2" eb="3">
      <t>コウ</t>
    </rPh>
    <rPh sb="4" eb="6">
      <t>シブ</t>
    </rPh>
    <phoneticPr fontId="1"/>
  </si>
  <si>
    <t>電源の
使用希望</t>
    <rPh sb="0" eb="2">
      <t>デンゲン</t>
    </rPh>
    <rPh sb="4" eb="6">
      <t>シヨウ</t>
    </rPh>
    <rPh sb="6" eb="8">
      <t>キボウ</t>
    </rPh>
    <phoneticPr fontId="1"/>
  </si>
  <si>
    <t>展示用机の
使用希望</t>
    <rPh sb="6" eb="8">
      <t>シヨウ</t>
    </rPh>
    <rPh sb="8" eb="10">
      <t>キボウ</t>
    </rPh>
    <phoneticPr fontId="1"/>
  </si>
  <si>
    <t>064－8540</t>
    <phoneticPr fontId="1"/>
  </si>
  <si>
    <t>例：1001苫小牧東高校科学探究部</t>
    <rPh sb="0" eb="1">
      <t>レイ</t>
    </rPh>
    <rPh sb="6" eb="9">
      <t>トマコマイ</t>
    </rPh>
    <rPh sb="9" eb="10">
      <t>ヒガシ</t>
    </rPh>
    <rPh sb="10" eb="12">
      <t>コウコウ</t>
    </rPh>
    <rPh sb="12" eb="14">
      <t>カガク</t>
    </rPh>
    <rPh sb="14" eb="16">
      <t>タンキュウ</t>
    </rPh>
    <rPh sb="16" eb="17">
      <t>ブ</t>
    </rPh>
    <phoneticPr fontId="1"/>
  </si>
  <si>
    <t>24r6rika.toma@gmail.com　（当番校事務局・水尾悠起子宛）</t>
    <rPh sb="25" eb="28">
      <t>トウバンコウ</t>
    </rPh>
    <rPh sb="28" eb="31">
      <t>ジムキョク</t>
    </rPh>
    <rPh sb="32" eb="34">
      <t>ミズオ</t>
    </rPh>
    <rPh sb="34" eb="35">
      <t>ユウ</t>
    </rPh>
    <rPh sb="35" eb="36">
      <t>キ</t>
    </rPh>
    <rPh sb="36" eb="37">
      <t>コ</t>
    </rPh>
    <rPh sb="37" eb="38">
      <t>アテ</t>
    </rPh>
    <phoneticPr fontId="1"/>
  </si>
  <si>
    <t>水尾悠起子（当番校事務局）</t>
    <rPh sb="0" eb="2">
      <t>ミズオ</t>
    </rPh>
    <rPh sb="2" eb="3">
      <t>ユウ</t>
    </rPh>
    <rPh sb="3" eb="4">
      <t>キ</t>
    </rPh>
    <rPh sb="4" eb="5">
      <t>コ</t>
    </rPh>
    <rPh sb="11" eb="13">
      <t>トウバンコウジムキョク</t>
    </rPh>
    <phoneticPr fontId="1"/>
  </si>
  <si>
    <t>令和6年8月26日（月）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1"/>
  </si>
  <si>
    <t>北洋銀行　苫小牧北支店　普通720112　</t>
    <rPh sb="0" eb="2">
      <t>ホクヨウ</t>
    </rPh>
    <rPh sb="2" eb="4">
      <t>ギンコウ</t>
    </rPh>
    <rPh sb="5" eb="8">
      <t>トマコマイ</t>
    </rPh>
    <rPh sb="8" eb="9">
      <t>キタ</t>
    </rPh>
    <rPh sb="9" eb="11">
      <t>シテン</t>
    </rPh>
    <rPh sb="12" eb="14">
      <t>フツウ</t>
    </rPh>
    <phoneticPr fontId="1"/>
  </si>
  <si>
    <t>北海道高等学校文化連盟　当番校　北海道苫小牧東高等学校　代表　澤田慎也</t>
    <rPh sb="0" eb="3">
      <t>ホッカイドウ</t>
    </rPh>
    <rPh sb="3" eb="5">
      <t>コウトウ</t>
    </rPh>
    <rPh sb="5" eb="7">
      <t>ガッコウ</t>
    </rPh>
    <rPh sb="7" eb="9">
      <t>ブンカ</t>
    </rPh>
    <rPh sb="9" eb="11">
      <t>レンメイ</t>
    </rPh>
    <rPh sb="12" eb="15">
      <t>トウバンコウ</t>
    </rPh>
    <rPh sb="16" eb="19">
      <t>ホッカイドウ</t>
    </rPh>
    <rPh sb="19" eb="22">
      <t>トマコマイ</t>
    </rPh>
    <rPh sb="22" eb="23">
      <t>ヒガシ</t>
    </rPh>
    <rPh sb="23" eb="25">
      <t>コウトウ</t>
    </rPh>
    <rPh sb="25" eb="27">
      <t>ガッコウ</t>
    </rPh>
    <rPh sb="28" eb="30">
      <t>ダイヒョウ</t>
    </rPh>
    <rPh sb="31" eb="33">
      <t>サワダ</t>
    </rPh>
    <rPh sb="33" eb="35">
      <t>シンヤ</t>
    </rPh>
    <phoneticPr fontId="1"/>
  </si>
  <si>
    <t>（ﾎｯｶｲﾄﾞｳｺｳﾄｳｶﾞｯｺｳﾌﾞﾝｶﾚﾝﾒｲ）</t>
    <phoneticPr fontId="1"/>
  </si>
  <si>
    <t>※　入金する際の依頼人名は、学校名、部活動名が判別できるようできるだけ省略した形でお願いします。</t>
    <rPh sb="2" eb="4">
      <t>ニュウキン</t>
    </rPh>
    <rPh sb="6" eb="7">
      <t>サイ</t>
    </rPh>
    <rPh sb="8" eb="11">
      <t>イライニン</t>
    </rPh>
    <rPh sb="11" eb="12">
      <t>メイ</t>
    </rPh>
    <rPh sb="14" eb="17">
      <t>ガッコウメイ</t>
    </rPh>
    <rPh sb="18" eb="21">
      <t>ブカツドウ</t>
    </rPh>
    <rPh sb="21" eb="22">
      <t>メイ</t>
    </rPh>
    <rPh sb="23" eb="25">
      <t>ハンベツ</t>
    </rPh>
    <rPh sb="35" eb="37">
      <t>ショウリャク</t>
    </rPh>
    <rPh sb="39" eb="40">
      <t>カタチ</t>
    </rPh>
    <rPh sb="42" eb="43">
      <t>ネガ</t>
    </rPh>
    <phoneticPr fontId="1"/>
  </si>
  <si>
    <r>
      <t>「山田　太郎」のように、</t>
    </r>
    <r>
      <rPr>
        <sz val="10"/>
        <color rgb="FFFF0000"/>
        <rFont val="ＭＳ Ｐゴシック"/>
        <family val="3"/>
        <charset val="128"/>
      </rPr>
      <t>姓と名の間に全角スペース１文字</t>
    </r>
    <r>
      <rPr>
        <sz val="10"/>
        <rFont val="ＭＳ Ｐゴシック"/>
        <family val="3"/>
        <charset val="128"/>
      </rPr>
      <t>入れてください。</t>
    </r>
    <rPh sb="1" eb="3">
      <t>ヤマダ</t>
    </rPh>
    <phoneticPr fontId="1"/>
  </si>
  <si>
    <t>北海　太郎</t>
    <rPh sb="0" eb="2">
      <t>ホッカイ</t>
    </rPh>
    <rPh sb="3" eb="5">
      <t>タロウ</t>
    </rPh>
    <phoneticPr fontId="1"/>
  </si>
  <si>
    <t>例）北海　花子</t>
    <rPh sb="0" eb="1">
      <t>レイ</t>
    </rPh>
    <rPh sb="2" eb="4">
      <t>ホッカイ</t>
    </rPh>
    <rPh sb="5" eb="6">
      <t>ハナ</t>
    </rPh>
    <rPh sb="6" eb="7">
      <t>サカエコ</t>
    </rPh>
    <phoneticPr fontId="1"/>
  </si>
  <si>
    <t>ホッカイ　タロウ</t>
    <phoneticPr fontId="1"/>
  </si>
  <si>
    <t>ホッカイ　ハナコ</t>
    <phoneticPr fontId="1"/>
  </si>
  <si>
    <t>北海　道子</t>
    <rPh sb="0" eb="1">
      <t>ホッカイ</t>
    </rPh>
    <rPh sb="2" eb="4">
      <t>ミチコ</t>
    </rPh>
    <phoneticPr fontId="1"/>
  </si>
  <si>
    <t>北洋銀行</t>
    <rPh sb="0" eb="2">
      <t>ホクヨウ</t>
    </rPh>
    <rPh sb="2" eb="4">
      <t>ギンコウ</t>
    </rPh>
    <phoneticPr fontId="1"/>
  </si>
  <si>
    <t>苫小牧北支店</t>
    <rPh sb="0" eb="3">
      <t>トマコマイ</t>
    </rPh>
    <rPh sb="3" eb="4">
      <t>キタ</t>
    </rPh>
    <rPh sb="4" eb="6">
      <t>シテン</t>
    </rPh>
    <phoneticPr fontId="1"/>
  </si>
  <si>
    <t>北海道高等学校ﾌ文化連盟　当番校　北海道苫小牧東高等学校　代表　澤田慎也</t>
    <rPh sb="0" eb="3">
      <t>ホッカイドウ</t>
    </rPh>
    <rPh sb="3" eb="5">
      <t>コウトウ</t>
    </rPh>
    <rPh sb="5" eb="7">
      <t>ガッコウ</t>
    </rPh>
    <rPh sb="8" eb="10">
      <t>ブンカ</t>
    </rPh>
    <rPh sb="10" eb="12">
      <t>レンメイ</t>
    </rPh>
    <rPh sb="13" eb="16">
      <t>トウバンコウ</t>
    </rPh>
    <rPh sb="17" eb="20">
      <t>ホッカイドウ</t>
    </rPh>
    <rPh sb="20" eb="23">
      <t>トマコマイ</t>
    </rPh>
    <rPh sb="23" eb="24">
      <t>ヒガシ</t>
    </rPh>
    <rPh sb="24" eb="26">
      <t>コウトウ</t>
    </rPh>
    <rPh sb="26" eb="28">
      <t>ガッコウ</t>
    </rPh>
    <rPh sb="29" eb="31">
      <t>ダイヒョウ</t>
    </rPh>
    <rPh sb="32" eb="34">
      <t>サワダ</t>
    </rPh>
    <rPh sb="34" eb="36">
      <t>シンヤ</t>
    </rPh>
    <phoneticPr fontId="1"/>
  </si>
  <si>
    <t>(ﾎｯｶｲﾄﾞｳｺｳﾄｳｶﾞｯｺｳﾌﾞﾝｶﾚﾝﾒｲ)</t>
    <phoneticPr fontId="1"/>
  </si>
  <si>
    <t>※　入金する際の依頼人名は、学校名、部活動名が判別できるようできるだけ省略した形でお願いします。</t>
    <phoneticPr fontId="1"/>
  </si>
  <si>
    <t>北海道函館市豊川町21-9</t>
    <phoneticPr fontId="16"/>
  </si>
  <si>
    <t>040-0065</t>
    <phoneticPr fontId="16"/>
  </si>
  <si>
    <t>札幌市手稲区前田7条15丁目4-2</t>
    <phoneticPr fontId="16"/>
  </si>
  <si>
    <t>006－0817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</si>
</sst>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_);[Red]\(0\)"/>
    <numFmt numFmtId="177" formatCode="&quot;¥&quot;#,##0_);[Red]\(&quot;¥&quot;#,##0\)"/>
    <numFmt numFmtId="178" formatCode="aaa"/>
    <numFmt numFmtId="179" formatCode="m&quot;月&quot;d&quot;日&quot;;@"/>
    <numFmt numFmtId="180" formatCode="[$¥-411]#,##0_);[Red]\([$¥-411]#,##0\)"/>
  </numFmts>
  <fonts count="5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48"/>
      <name val="ＭＳ 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48"/>
      <color theme="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u/>
      <sz val="11"/>
      <name val="ＭＳ Ｐゴシック"/>
      <family val="3"/>
      <charset val="128"/>
    </font>
    <font>
      <sz val="12"/>
      <color rgb="FFFF0000"/>
      <name val="HG創英角ｺﾞｼｯｸUB"/>
      <family val="3"/>
      <charset val="128"/>
    </font>
    <font>
      <b/>
      <sz val="11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21" fillId="4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13" fillId="3" borderId="35" xfId="0" applyFont="1" applyFill="1" applyBorder="1" applyAlignment="1" applyProtection="1">
      <alignment horizontal="center" vertical="center" shrinkToFit="1"/>
      <protection locked="0"/>
    </xf>
    <xf numFmtId="0" fontId="13" fillId="3" borderId="36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shrinkToFit="1"/>
      <protection locked="0"/>
    </xf>
    <xf numFmtId="0" fontId="13" fillId="3" borderId="40" xfId="0" applyFont="1" applyFill="1" applyBorder="1" applyAlignment="1" applyProtection="1">
      <alignment horizontal="center" vertical="center" shrinkToFit="1"/>
      <protection locked="0"/>
    </xf>
    <xf numFmtId="0" fontId="0" fillId="5" borderId="22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0" xfId="0" applyFill="1">
      <alignment vertical="center"/>
    </xf>
    <xf numFmtId="0" fontId="17" fillId="5" borderId="46" xfId="0" applyFont="1" applyFill="1" applyBorder="1" applyAlignment="1">
      <alignment horizontal="right" vertical="center"/>
    </xf>
    <xf numFmtId="0" fontId="0" fillId="5" borderId="46" xfId="0" applyFill="1" applyBorder="1">
      <alignment vertical="center"/>
    </xf>
    <xf numFmtId="0" fontId="0" fillId="5" borderId="43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30" xfId="0" applyFill="1" applyBorder="1">
      <alignment vertical="center"/>
    </xf>
    <xf numFmtId="56" fontId="0" fillId="5" borderId="0" xfId="0" applyNumberFormat="1" applyFill="1" applyAlignment="1">
      <alignment horizontal="right" vertical="center"/>
    </xf>
    <xf numFmtId="178" fontId="0" fillId="5" borderId="0" xfId="0" applyNumberFormat="1" applyFill="1">
      <alignment vertical="center"/>
    </xf>
    <xf numFmtId="0" fontId="0" fillId="0" borderId="4" xfId="0" applyBorder="1">
      <alignment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14" xfId="0" quotePrefix="1" applyFont="1" applyBorder="1" applyAlignment="1" applyProtection="1">
      <alignment vertical="center" wrapText="1"/>
      <protection locked="0"/>
    </xf>
    <xf numFmtId="0" fontId="6" fillId="0" borderId="15" xfId="0" quotePrefix="1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40" xfId="0" applyFont="1" applyFill="1" applyBorder="1" applyAlignment="1" applyProtection="1">
      <alignment horizontal="left" vertical="center"/>
      <protection locked="0"/>
    </xf>
    <xf numFmtId="0" fontId="17" fillId="5" borderId="39" xfId="0" applyFont="1" applyFill="1" applyBorder="1" applyAlignment="1" applyProtection="1">
      <alignment horizontal="left" vertical="center"/>
      <protection locked="0"/>
    </xf>
    <xf numFmtId="0" fontId="17" fillId="5" borderId="1" xfId="0" applyFont="1" applyFill="1" applyBorder="1" applyProtection="1">
      <alignment vertical="center"/>
      <protection locked="0"/>
    </xf>
    <xf numFmtId="0" fontId="32" fillId="5" borderId="1" xfId="0" applyFont="1" applyFill="1" applyBorder="1" applyAlignment="1" applyProtection="1">
      <alignment horizontal="center" vertical="center"/>
      <protection locked="0"/>
    </xf>
    <xf numFmtId="0" fontId="55" fillId="5" borderId="29" xfId="2" applyFont="1" applyFill="1" applyBorder="1" applyProtection="1">
      <alignment vertical="center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6" fillId="0" borderId="14" xfId="0" applyFont="1" applyBorder="1" applyAlignment="1">
      <alignment horizontal="center" vertical="center"/>
    </xf>
    <xf numFmtId="0" fontId="6" fillId="0" borderId="15" xfId="0" quotePrefix="1" applyFont="1" applyBorder="1" applyAlignment="1" applyProtection="1">
      <alignment horizontal="center" vertical="center"/>
      <protection locked="0"/>
    </xf>
    <xf numFmtId="0" fontId="11" fillId="0" borderId="5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10" borderId="13" xfId="0" applyFont="1" applyFill="1" applyBorder="1" applyAlignment="1">
      <alignment horizontal="center" vertical="center" shrinkToFit="1"/>
    </xf>
    <xf numFmtId="0" fontId="11" fillId="10" borderId="14" xfId="0" applyFont="1" applyFill="1" applyBorder="1" applyAlignment="1">
      <alignment horizontal="center" vertical="center" shrinkToFit="1"/>
    </xf>
    <xf numFmtId="0" fontId="0" fillId="5" borderId="0" xfId="0" applyFill="1" applyAlignment="1">
      <alignment horizontal="right" vertical="center"/>
    </xf>
    <xf numFmtId="0" fontId="0" fillId="5" borderId="4" xfId="0" applyFill="1" applyBorder="1" applyAlignment="1">
      <alignment horizontal="right" vertical="center"/>
    </xf>
    <xf numFmtId="0" fontId="0" fillId="5" borderId="4" xfId="0" applyFill="1" applyBorder="1" applyAlignment="1">
      <alignment horizontal="left" vertical="center"/>
    </xf>
    <xf numFmtId="0" fontId="17" fillId="7" borderId="31" xfId="0" applyFont="1" applyFill="1" applyBorder="1" applyAlignment="1">
      <alignment horizontal="distributed" vertical="center" justifyLastLine="1"/>
    </xf>
    <xf numFmtId="0" fontId="17" fillId="7" borderId="32" xfId="0" applyFont="1" applyFill="1" applyBorder="1" applyAlignment="1">
      <alignment horizontal="distributed" vertical="center" justifyLastLine="1"/>
    </xf>
    <xf numFmtId="0" fontId="17" fillId="7" borderId="33" xfId="0" applyFont="1" applyFill="1" applyBorder="1" applyAlignment="1">
      <alignment horizontal="distributed" vertical="center" justifyLastLine="1"/>
    </xf>
    <xf numFmtId="0" fontId="17" fillId="0" borderId="34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55" xfId="0" applyFont="1" applyBorder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7" fillId="0" borderId="35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31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0" xfId="0" applyFont="1">
      <alignment vertical="center"/>
    </xf>
    <xf numFmtId="0" fontId="17" fillId="0" borderId="32" xfId="0" applyFont="1" applyBorder="1">
      <alignment vertical="center"/>
    </xf>
    <xf numFmtId="0" fontId="17" fillId="0" borderId="34" xfId="0" applyFont="1" applyBorder="1" applyAlignment="1">
      <alignment horizontal="right" vertical="center"/>
    </xf>
    <xf numFmtId="0" fontId="17" fillId="0" borderId="1" xfId="0" applyFont="1" applyBorder="1">
      <alignment vertical="center"/>
    </xf>
    <xf numFmtId="0" fontId="44" fillId="0" borderId="21" xfId="0" applyFont="1" applyBorder="1">
      <alignment vertical="center"/>
    </xf>
    <xf numFmtId="0" fontId="0" fillId="5" borderId="1" xfId="0" applyFill="1" applyBorder="1">
      <alignment vertical="center"/>
    </xf>
    <xf numFmtId="0" fontId="0" fillId="6" borderId="13" xfId="0" applyFill="1" applyBorder="1" applyAlignment="1">
      <alignment horizontal="right" vertical="center"/>
    </xf>
    <xf numFmtId="0" fontId="0" fillId="6" borderId="56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58" xfId="0" applyFill="1" applyBorder="1" applyAlignment="1">
      <alignment horizontal="right" vertical="center" shrinkToFit="1"/>
    </xf>
    <xf numFmtId="0" fontId="11" fillId="6" borderId="35" xfId="0" applyFont="1" applyFill="1" applyBorder="1" applyAlignment="1">
      <alignment horizontal="center" vertical="center" shrinkToFit="1"/>
    </xf>
    <xf numFmtId="0" fontId="11" fillId="6" borderId="36" xfId="0" applyFont="1" applyFill="1" applyBorder="1" applyAlignment="1">
      <alignment horizontal="center" vertical="center" shrinkToFi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6" borderId="48" xfId="0" applyFont="1" applyFill="1" applyBorder="1">
      <alignment vertical="center"/>
    </xf>
    <xf numFmtId="0" fontId="6" fillId="6" borderId="33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1" fillId="6" borderId="31" xfId="0" applyFont="1" applyFill="1" applyBorder="1" applyAlignment="1">
      <alignment horizontal="distributed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6" fillId="6" borderId="34" xfId="0" applyFont="1" applyFill="1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/>
    </xf>
    <xf numFmtId="0" fontId="6" fillId="6" borderId="35" xfId="0" applyFont="1" applyFill="1" applyBorder="1" applyAlignment="1">
      <alignment horizontal="distributed" vertical="center"/>
    </xf>
    <xf numFmtId="0" fontId="6" fillId="0" borderId="54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32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6" borderId="1" xfId="0" applyFont="1" applyFill="1" applyBorder="1" applyAlignment="1">
      <alignment vertical="center" shrinkToFit="1"/>
    </xf>
    <xf numFmtId="0" fontId="6" fillId="6" borderId="12" xfId="0" applyFont="1" applyFill="1" applyBorder="1" applyAlignment="1">
      <alignment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6" borderId="31" xfId="0" applyFont="1" applyFill="1" applyBorder="1" applyAlignment="1">
      <alignment horizontal="distributed" vertical="center"/>
    </xf>
    <xf numFmtId="0" fontId="26" fillId="0" borderId="3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4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6" borderId="55" xfId="0" applyFont="1" applyFill="1" applyBorder="1" applyAlignment="1">
      <alignment horizontal="distributed" vertical="center"/>
    </xf>
    <xf numFmtId="0" fontId="6" fillId="0" borderId="2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3" xfId="0" applyFont="1" applyFill="1" applyBorder="1">
      <alignment vertical="center"/>
    </xf>
    <xf numFmtId="0" fontId="6" fillId="3" borderId="23" xfId="0" quotePrefix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53" fillId="0" borderId="0" xfId="0" applyFont="1">
      <alignment vertical="center"/>
    </xf>
    <xf numFmtId="0" fontId="6" fillId="7" borderId="5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quotePrefix="1" applyFont="1" applyFill="1" applyAlignment="1">
      <alignment vertical="top" wrapText="1"/>
    </xf>
    <xf numFmtId="0" fontId="6" fillId="2" borderId="0" xfId="0" quotePrefix="1" applyFont="1" applyFill="1" applyAlignment="1">
      <alignment vertical="top"/>
    </xf>
    <xf numFmtId="0" fontId="6" fillId="0" borderId="0" xfId="0" quotePrefix="1" applyFont="1" applyAlignment="1">
      <alignment vertical="top" wrapText="1"/>
    </xf>
    <xf numFmtId="0" fontId="6" fillId="0" borderId="0" xfId="0" quotePrefix="1" applyFont="1" applyAlignment="1">
      <alignment vertical="top"/>
    </xf>
    <xf numFmtId="0" fontId="9" fillId="0" borderId="0" xfId="0" applyFont="1">
      <alignment vertical="center"/>
    </xf>
    <xf numFmtId="0" fontId="42" fillId="0" borderId="0" xfId="0" applyFont="1">
      <alignment vertical="center"/>
    </xf>
    <xf numFmtId="0" fontId="8" fillId="0" borderId="0" xfId="0" applyFont="1">
      <alignment vertical="center"/>
    </xf>
    <xf numFmtId="0" fontId="10" fillId="7" borderId="36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45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distributed" vertical="center"/>
    </xf>
    <xf numFmtId="0" fontId="32" fillId="0" borderId="2" xfId="0" applyFont="1" applyBorder="1" applyAlignment="1">
      <alignment horizontal="distributed" vertical="center"/>
    </xf>
    <xf numFmtId="0" fontId="32" fillId="0" borderId="7" xfId="0" applyFont="1" applyBorder="1" applyAlignment="1">
      <alignment horizontal="distributed" vertical="center"/>
    </xf>
    <xf numFmtId="0" fontId="32" fillId="0" borderId="1" xfId="0" applyFont="1" applyBorder="1">
      <alignment vertical="center"/>
    </xf>
    <xf numFmtId="0" fontId="32" fillId="0" borderId="0" xfId="0" applyFont="1" applyAlignment="1">
      <alignment horizontal="distributed" vertical="center"/>
    </xf>
    <xf numFmtId="0" fontId="32" fillId="0" borderId="12" xfId="0" applyFont="1" applyBorder="1">
      <alignment vertical="center"/>
    </xf>
    <xf numFmtId="0" fontId="32" fillId="0" borderId="12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0" fillId="5" borderId="1" xfId="0" applyFill="1" applyBorder="1" applyAlignment="1">
      <alignment vertical="center" wrapText="1"/>
    </xf>
    <xf numFmtId="180" fontId="0" fillId="0" borderId="1" xfId="0" applyNumberFormat="1" applyBorder="1">
      <alignment vertical="center"/>
    </xf>
    <xf numFmtId="0" fontId="27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31" fillId="8" borderId="60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38" fontId="29" fillId="0" borderId="0" xfId="1" applyFont="1" applyAlignment="1" applyProtection="1">
      <alignment horizontal="center" vertical="center"/>
    </xf>
    <xf numFmtId="38" fontId="30" fillId="0" borderId="0" xfId="1" applyFont="1" applyAlignment="1" applyProtection="1">
      <alignment horizontal="center" vertical="center"/>
    </xf>
    <xf numFmtId="0" fontId="29" fillId="0" borderId="0" xfId="0" applyFont="1">
      <alignment vertical="center"/>
    </xf>
    <xf numFmtId="0" fontId="13" fillId="0" borderId="4" xfId="0" applyFont="1" applyBorder="1">
      <alignment vertical="center"/>
    </xf>
    <xf numFmtId="0" fontId="28" fillId="0" borderId="4" xfId="0" applyFont="1" applyBorder="1" applyAlignment="1">
      <alignment horizontal="left" vertical="center"/>
    </xf>
    <xf numFmtId="38" fontId="29" fillId="0" borderId="4" xfId="1" applyFont="1" applyBorder="1" applyAlignment="1" applyProtection="1">
      <alignment horizontal="center" vertical="center"/>
    </xf>
    <xf numFmtId="0" fontId="29" fillId="0" borderId="4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176" fontId="12" fillId="0" borderId="1" xfId="0" applyNumberFormat="1" applyFont="1" applyBorder="1" applyAlignment="1">
      <alignment horizontal="center" vertical="center"/>
    </xf>
    <xf numFmtId="177" fontId="12" fillId="0" borderId="0" xfId="0" applyNumberFormat="1" applyFont="1">
      <alignment vertical="center"/>
    </xf>
    <xf numFmtId="5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177" fontId="12" fillId="0" borderId="0" xfId="0" applyNumberFormat="1" applyFont="1" applyAlignment="1">
      <alignment horizontal="center" vertical="center"/>
    </xf>
    <xf numFmtId="0" fontId="6" fillId="0" borderId="4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7" xfId="0" applyBorder="1">
      <alignment vertical="center"/>
    </xf>
    <xf numFmtId="49" fontId="0" fillId="0" borderId="12" xfId="0" applyNumberFormat="1" applyBorder="1">
      <alignment vertical="center"/>
    </xf>
    <xf numFmtId="57" fontId="0" fillId="0" borderId="3" xfId="0" applyNumberFormat="1" applyBorder="1">
      <alignment vertical="center"/>
    </xf>
    <xf numFmtId="56" fontId="0" fillId="0" borderId="12" xfId="0" applyNumberFormat="1" applyBorder="1" applyAlignment="1">
      <alignment horizontal="left" vertical="center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7" borderId="40" xfId="0" applyFont="1" applyFill="1" applyBorder="1" applyAlignment="1">
      <alignment horizontal="center" vertical="center"/>
    </xf>
    <xf numFmtId="0" fontId="6" fillId="3" borderId="15" xfId="0" quotePrefix="1" applyFont="1" applyFill="1" applyBorder="1">
      <alignment vertical="center"/>
    </xf>
    <xf numFmtId="0" fontId="6" fillId="0" borderId="73" xfId="0" applyFont="1" applyBorder="1" applyAlignment="1">
      <alignment vertical="center" wrapText="1"/>
    </xf>
    <xf numFmtId="0" fontId="6" fillId="3" borderId="74" xfId="0" applyFont="1" applyFill="1" applyBorder="1">
      <alignment vertical="center"/>
    </xf>
    <xf numFmtId="0" fontId="6" fillId="5" borderId="74" xfId="0" applyFont="1" applyFill="1" applyBorder="1">
      <alignment vertical="center"/>
    </xf>
    <xf numFmtId="0" fontId="6" fillId="3" borderId="74" xfId="0" quotePrefix="1" applyFont="1" applyFill="1" applyBorder="1">
      <alignment vertical="center"/>
    </xf>
    <xf numFmtId="0" fontId="6" fillId="5" borderId="51" xfId="0" applyFont="1" applyFill="1" applyBorder="1">
      <alignment vertical="center"/>
    </xf>
    <xf numFmtId="49" fontId="0" fillId="5" borderId="36" xfId="0" applyNumberFormat="1" applyFill="1" applyBorder="1" applyProtection="1">
      <alignment vertical="center"/>
      <protection locked="0"/>
    </xf>
    <xf numFmtId="0" fontId="0" fillId="6" borderId="58" xfId="0" applyFill="1" applyBorder="1" applyAlignment="1">
      <alignment horizontal="right" vertical="center"/>
    </xf>
    <xf numFmtId="0" fontId="6" fillId="7" borderId="36" xfId="0" applyFont="1" applyFill="1" applyBorder="1" applyAlignment="1">
      <alignment horizontal="center" vertical="center"/>
    </xf>
    <xf numFmtId="0" fontId="42" fillId="0" borderId="46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/>
    <xf numFmtId="0" fontId="9" fillId="0" borderId="64" xfId="0" applyFont="1" applyBorder="1" applyAlignment="1">
      <alignment horizontal="center" vertical="center"/>
    </xf>
    <xf numFmtId="0" fontId="9" fillId="0" borderId="64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6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6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9" fontId="9" fillId="0" borderId="59" xfId="0" applyNumberFormat="1" applyFont="1" applyBorder="1" applyAlignment="1">
      <alignment horizontal="center" vertical="center"/>
    </xf>
    <xf numFmtId="178" fontId="9" fillId="0" borderId="59" xfId="0" applyNumberFormat="1" applyFont="1" applyBorder="1">
      <alignment vertical="center"/>
    </xf>
    <xf numFmtId="0" fontId="9" fillId="0" borderId="59" xfId="0" applyFont="1" applyBorder="1" applyAlignment="1">
      <alignment horizontal="center" vertical="center"/>
    </xf>
    <xf numFmtId="0" fontId="9" fillId="0" borderId="59" xfId="0" applyFont="1" applyBorder="1">
      <alignment vertical="center"/>
    </xf>
    <xf numFmtId="0" fontId="9" fillId="0" borderId="69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46" fillId="0" borderId="7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/>
    </xf>
    <xf numFmtId="0" fontId="6" fillId="0" borderId="57" xfId="0" applyFont="1" applyBorder="1" applyAlignment="1" applyProtection="1">
      <alignment horizontal="center" vertical="center" shrinkToFit="1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17" fillId="5" borderId="43" xfId="0" applyFont="1" applyFill="1" applyBorder="1" applyAlignment="1" applyProtection="1">
      <alignment horizontal="left" vertical="center"/>
      <protection locked="0"/>
    </xf>
    <xf numFmtId="0" fontId="17" fillId="0" borderId="21" xfId="0" applyFont="1" applyBorder="1" applyAlignment="1">
      <alignment horizontal="left" vertical="center"/>
    </xf>
    <xf numFmtId="0" fontId="17" fillId="0" borderId="44" xfId="0" applyFont="1" applyBorder="1">
      <alignment vertical="center"/>
    </xf>
    <xf numFmtId="0" fontId="17" fillId="5" borderId="57" xfId="0" applyFont="1" applyFill="1" applyBorder="1" applyProtection="1">
      <alignment vertical="center"/>
      <protection locked="0"/>
    </xf>
    <xf numFmtId="0" fontId="17" fillId="0" borderId="56" xfId="0" applyFont="1" applyBorder="1" applyAlignment="1">
      <alignment horizontal="right" vertical="center" wrapText="1"/>
    </xf>
    <xf numFmtId="0" fontId="17" fillId="0" borderId="42" xfId="0" applyFont="1" applyBorder="1" applyAlignment="1">
      <alignment horizontal="right" vertical="center"/>
    </xf>
    <xf numFmtId="0" fontId="6" fillId="7" borderId="47" xfId="0" applyFont="1" applyFill="1" applyBorder="1" applyAlignment="1">
      <alignment horizontal="center" vertical="center"/>
    </xf>
    <xf numFmtId="0" fontId="6" fillId="0" borderId="84" xfId="0" applyFont="1" applyBorder="1" applyAlignment="1" applyProtection="1">
      <alignment vertical="center" wrapText="1"/>
      <protection locked="0"/>
    </xf>
    <xf numFmtId="0" fontId="6" fillId="0" borderId="51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quotePrefix="1" applyFont="1" applyBorder="1" applyAlignment="1" applyProtection="1">
      <alignment vertical="top" wrapTex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38" fillId="5" borderId="0" xfId="2" applyFill="1">
      <alignment vertical="center"/>
    </xf>
    <xf numFmtId="0" fontId="24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5" borderId="2" xfId="0" applyFont="1" applyFill="1" applyBorder="1" applyAlignment="1" applyProtection="1">
      <alignment horizontal="left" vertical="center"/>
      <protection locked="0"/>
    </xf>
    <xf numFmtId="0" fontId="17" fillId="5" borderId="7" xfId="0" applyFont="1" applyFill="1" applyBorder="1" applyAlignment="1" applyProtection="1">
      <alignment horizontal="left" vertical="center"/>
      <protection locked="0"/>
    </xf>
    <xf numFmtId="0" fontId="17" fillId="0" borderId="83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82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55" xfId="0" applyFont="1" applyBorder="1" applyAlignment="1">
      <alignment horizontal="left" vertical="center" wrapText="1"/>
    </xf>
    <xf numFmtId="0" fontId="17" fillId="0" borderId="8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6" fillId="0" borderId="7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3" fillId="3" borderId="75" xfId="0" applyFont="1" applyFill="1" applyBorder="1" applyAlignment="1" applyProtection="1">
      <alignment horizontal="center" vertical="center" shrinkToFit="1"/>
      <protection locked="0"/>
    </xf>
    <xf numFmtId="0" fontId="13" fillId="3" borderId="5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6" borderId="20" xfId="0" applyFill="1" applyBorder="1" applyAlignment="1">
      <alignment horizontal="right" vertical="center"/>
    </xf>
    <xf numFmtId="0" fontId="0" fillId="6" borderId="19" xfId="0" applyFill="1" applyBorder="1" applyAlignment="1">
      <alignment horizontal="right" vertical="center"/>
    </xf>
    <xf numFmtId="0" fontId="0" fillId="6" borderId="58" xfId="0" applyFill="1" applyBorder="1" applyAlignment="1">
      <alignment horizontal="right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72" xfId="0" applyFont="1" applyFill="1" applyBorder="1" applyAlignment="1">
      <alignment horizontal="center" vertical="center"/>
    </xf>
    <xf numFmtId="0" fontId="6" fillId="6" borderId="52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/>
    </xf>
    <xf numFmtId="0" fontId="0" fillId="0" borderId="57" xfId="0" applyBorder="1" applyAlignment="1">
      <alignment horizontal="left" vertical="center" shrinkToFit="1"/>
    </xf>
    <xf numFmtId="0" fontId="45" fillId="0" borderId="71" xfId="0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shrinkToFit="1"/>
    </xf>
    <xf numFmtId="0" fontId="11" fillId="6" borderId="54" xfId="0" applyFont="1" applyFill="1" applyBorder="1" applyAlignment="1">
      <alignment horizontal="center" vertical="center" shrinkToFit="1"/>
    </xf>
    <xf numFmtId="0" fontId="6" fillId="0" borderId="71" xfId="0" applyFont="1" applyBorder="1" applyAlignment="1">
      <alignment horizontal="left" vertical="center"/>
    </xf>
    <xf numFmtId="0" fontId="39" fillId="0" borderId="71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top"/>
    </xf>
    <xf numFmtId="0" fontId="39" fillId="0" borderId="28" xfId="0" applyFont="1" applyBorder="1" applyAlignment="1">
      <alignment horizontal="left" vertical="top"/>
    </xf>
    <xf numFmtId="0" fontId="6" fillId="6" borderId="37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1" fillId="0" borderId="76" xfId="0" applyFont="1" applyBorder="1" applyAlignment="1">
      <alignment horizontal="center" vertical="center" wrapText="1"/>
    </xf>
    <xf numFmtId="0" fontId="41" fillId="0" borderId="77" xfId="0" applyFont="1" applyBorder="1" applyAlignment="1">
      <alignment horizontal="center" vertical="center" wrapText="1"/>
    </xf>
    <xf numFmtId="0" fontId="41" fillId="0" borderId="7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7" borderId="70" xfId="0" applyFont="1" applyFill="1" applyBorder="1" applyAlignment="1">
      <alignment horizontal="center" vertical="center"/>
    </xf>
    <xf numFmtId="0" fontId="6" fillId="7" borderId="57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/>
    </xf>
    <xf numFmtId="0" fontId="11" fillId="7" borderId="70" xfId="0" applyFont="1" applyFill="1" applyBorder="1" applyAlignment="1">
      <alignment horizontal="center" vertical="center" wrapText="1"/>
    </xf>
    <xf numFmtId="0" fontId="11" fillId="7" borderId="57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 vertical="center"/>
    </xf>
    <xf numFmtId="0" fontId="6" fillId="7" borderId="39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left" vertical="center" wrapText="1"/>
    </xf>
    <xf numFmtId="0" fontId="10" fillId="7" borderId="36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10" fillId="7" borderId="39" xfId="0" applyFont="1" applyFill="1" applyBorder="1" applyAlignment="1">
      <alignment horizontal="left" vertical="center" wrapText="1"/>
    </xf>
    <xf numFmtId="0" fontId="10" fillId="7" borderId="40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right" vertical="center"/>
    </xf>
    <xf numFmtId="177" fontId="14" fillId="0" borderId="19" xfId="0" applyNumberFormat="1" applyFont="1" applyBorder="1" applyAlignment="1">
      <alignment horizontal="right" vertical="center"/>
    </xf>
    <xf numFmtId="177" fontId="14" fillId="0" borderId="9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6" fillId="4" borderId="12" xfId="0" applyFont="1" applyFill="1" applyBorder="1" applyAlignment="1" applyProtection="1">
      <alignment horizontal="left" vertical="top"/>
      <protection locked="0"/>
    </xf>
    <xf numFmtId="0" fontId="6" fillId="4" borderId="17" xfId="0" applyFont="1" applyFill="1" applyBorder="1" applyAlignment="1" applyProtection="1">
      <alignment horizontal="left" vertical="top"/>
      <protection locked="0"/>
    </xf>
    <xf numFmtId="0" fontId="6" fillId="4" borderId="3" xfId="0" applyFont="1" applyFill="1" applyBorder="1" applyAlignment="1" applyProtection="1">
      <alignment horizontal="left" vertical="top"/>
      <protection locked="0"/>
    </xf>
    <xf numFmtId="0" fontId="3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4" xfId="0" applyFont="1" applyBorder="1" applyAlignment="1">
      <alignment horizontal="right" vertical="center"/>
    </xf>
    <xf numFmtId="0" fontId="9" fillId="0" borderId="65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43" fillId="0" borderId="0" xfId="0" applyFont="1" applyAlignment="1">
      <alignment horizontal="left" vertical="top" wrapText="1"/>
    </xf>
    <xf numFmtId="0" fontId="32" fillId="7" borderId="12" xfId="0" applyFont="1" applyFill="1" applyBorder="1" applyAlignment="1">
      <alignment horizontal="center" vertical="center"/>
    </xf>
    <xf numFmtId="0" fontId="32" fillId="7" borderId="17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 indent="1"/>
    </xf>
    <xf numFmtId="0" fontId="4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1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5" fillId="0" borderId="0" xfId="0" applyFont="1" applyAlignment="1">
      <alignment horizontal="distributed" vertical="center" justifyLastLine="1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38" fontId="31" fillId="8" borderId="61" xfId="1" applyFont="1" applyFill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31" fillId="8" borderId="61" xfId="0" applyFont="1" applyFill="1" applyBorder="1" applyAlignment="1">
      <alignment horizontal="left" vertical="center"/>
    </xf>
    <xf numFmtId="0" fontId="31" fillId="8" borderId="62" xfId="0" applyFont="1" applyFill="1" applyBorder="1" applyAlignment="1">
      <alignment horizontal="left" vertical="center"/>
    </xf>
    <xf numFmtId="0" fontId="37" fillId="9" borderId="27" xfId="0" applyFont="1" applyFill="1" applyBorder="1" applyAlignment="1">
      <alignment horizontal="distributed" vertical="center" justifyLastLine="1"/>
    </xf>
    <xf numFmtId="0" fontId="37" fillId="9" borderId="0" xfId="0" applyFont="1" applyFill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358588</xdr:colOff>
      <xdr:row>1</xdr:row>
      <xdr:rowOff>8964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A82555-724A-4900-9408-CF96E833EBD4}"/>
            </a:ext>
          </a:extLst>
        </xdr:cNvPr>
        <xdr:cNvSpPr txBox="1"/>
      </xdr:nvSpPr>
      <xdr:spPr>
        <a:xfrm>
          <a:off x="16934329" y="5109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4r6rika.toma@gmail.com&#12288;&#65288;&#24403;&#30058;&#26657;&#20107;&#21209;&#23616;&#12539;&#27700;&#23614;&#24736;&#36215;&#23376;&#23451;&#65289;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8"/>
  <sheetViews>
    <sheetView tabSelected="1" zoomScale="147" zoomScaleNormal="147" workbookViewId="0">
      <selection activeCell="M15" sqref="M15"/>
    </sheetView>
  </sheetViews>
  <sheetFormatPr defaultRowHeight="13.2"/>
  <cols>
    <col min="1" max="1" width="4.33203125" customWidth="1"/>
    <col min="2" max="2" width="3.33203125" bestFit="1" customWidth="1"/>
    <col min="10" max="10" width="18.109375" customWidth="1"/>
  </cols>
  <sheetData>
    <row r="1" spans="2:10">
      <c r="B1" t="s">
        <v>1361</v>
      </c>
    </row>
    <row r="2" spans="2:10">
      <c r="C2" s="262" t="s">
        <v>1463</v>
      </c>
      <c r="D2" s="262"/>
      <c r="E2" s="262"/>
      <c r="F2" s="262"/>
      <c r="G2" s="262"/>
      <c r="H2" s="262"/>
      <c r="I2" s="262"/>
      <c r="J2" s="262"/>
    </row>
    <row r="3" spans="2:10">
      <c r="B3" s="22"/>
      <c r="C3" s="263" t="s">
        <v>1432</v>
      </c>
      <c r="D3" s="263"/>
      <c r="E3" s="263"/>
      <c r="F3" s="263"/>
      <c r="G3" s="263"/>
      <c r="H3" s="263"/>
      <c r="I3" s="263"/>
      <c r="J3" s="263"/>
    </row>
    <row r="4" spans="2:10">
      <c r="B4" s="10" t="s">
        <v>1264</v>
      </c>
      <c r="C4" s="11" t="s">
        <v>1265</v>
      </c>
      <c r="D4" s="11"/>
      <c r="E4" s="11"/>
      <c r="F4" s="11"/>
      <c r="G4" s="11"/>
      <c r="H4" s="11"/>
      <c r="I4" s="11"/>
      <c r="J4" s="12"/>
    </row>
    <row r="5" spans="2:10">
      <c r="B5" s="13"/>
      <c r="C5" s="14"/>
      <c r="D5" s="54" t="s">
        <v>1398</v>
      </c>
      <c r="E5" s="14" t="s">
        <v>1360</v>
      </c>
      <c r="F5" s="14"/>
      <c r="G5" s="14"/>
      <c r="H5" s="14"/>
      <c r="I5" s="14"/>
      <c r="J5" s="15" t="s">
        <v>1518</v>
      </c>
    </row>
    <row r="6" spans="2:10">
      <c r="B6" s="13"/>
      <c r="C6" s="14"/>
      <c r="D6" s="54" t="s">
        <v>1401</v>
      </c>
      <c r="E6" s="261" t="s">
        <v>1519</v>
      </c>
      <c r="F6" s="14"/>
      <c r="G6" s="14"/>
      <c r="H6" s="14"/>
      <c r="I6" s="14"/>
      <c r="J6" s="16"/>
    </row>
    <row r="7" spans="2:10">
      <c r="B7" s="13"/>
      <c r="C7" s="14"/>
      <c r="D7" s="54" t="s">
        <v>1284</v>
      </c>
      <c r="E7" s="14" t="s">
        <v>1520</v>
      </c>
      <c r="F7" s="14"/>
      <c r="G7" s="14"/>
      <c r="H7" s="14"/>
      <c r="I7" s="14"/>
      <c r="J7" s="16"/>
    </row>
    <row r="8" spans="2:10">
      <c r="B8" s="13"/>
      <c r="C8" s="14"/>
      <c r="D8" s="54" t="s">
        <v>1285</v>
      </c>
      <c r="E8" s="14" t="s">
        <v>1435</v>
      </c>
      <c r="F8" s="14"/>
      <c r="G8" s="14"/>
      <c r="H8" s="14"/>
      <c r="I8" s="14"/>
      <c r="J8" s="16"/>
    </row>
    <row r="9" spans="2:10">
      <c r="B9" s="13"/>
      <c r="C9" s="14"/>
      <c r="D9" s="54" t="s">
        <v>1286</v>
      </c>
      <c r="E9" s="14" t="s">
        <v>1287</v>
      </c>
      <c r="F9" s="14"/>
      <c r="G9" s="14"/>
      <c r="H9" s="14"/>
      <c r="I9" s="14"/>
      <c r="J9" s="16"/>
    </row>
    <row r="10" spans="2:10">
      <c r="B10" s="17"/>
      <c r="C10" s="18"/>
      <c r="D10" s="55" t="s">
        <v>1400</v>
      </c>
      <c r="E10" s="56" t="s">
        <v>1521</v>
      </c>
      <c r="F10" s="18"/>
      <c r="G10" s="18"/>
      <c r="H10" s="18"/>
      <c r="I10" s="18"/>
      <c r="J10" s="19"/>
    </row>
    <row r="12" spans="2:10">
      <c r="B12" s="10" t="s">
        <v>1266</v>
      </c>
      <c r="C12" s="11" t="s">
        <v>1288</v>
      </c>
      <c r="D12" s="11"/>
      <c r="E12" s="11"/>
      <c r="F12" s="11"/>
      <c r="G12" s="11"/>
      <c r="H12" s="11"/>
      <c r="I12" s="11"/>
      <c r="J12" s="12"/>
    </row>
    <row r="13" spans="2:10">
      <c r="B13" s="13"/>
      <c r="C13" s="14" t="s">
        <v>1267</v>
      </c>
      <c r="D13" s="20">
        <v>45540</v>
      </c>
      <c r="E13" s="21">
        <f>WEEKDAY(D13)</f>
        <v>5</v>
      </c>
      <c r="F13" s="14" t="s">
        <v>1269</v>
      </c>
      <c r="G13" s="14"/>
      <c r="H13" s="14"/>
      <c r="I13" s="14"/>
      <c r="J13" s="16"/>
    </row>
    <row r="14" spans="2:10">
      <c r="B14" s="13"/>
      <c r="C14" s="14" t="s">
        <v>1268</v>
      </c>
      <c r="D14" s="14" t="s">
        <v>1522</v>
      </c>
      <c r="E14" s="14"/>
      <c r="F14" s="14"/>
      <c r="G14" s="14"/>
      <c r="H14" s="14"/>
      <c r="I14" s="14"/>
      <c r="J14" s="16"/>
    </row>
    <row r="15" spans="2:10">
      <c r="B15" s="13"/>
      <c r="C15" s="14"/>
      <c r="D15" s="14" t="s">
        <v>1523</v>
      </c>
      <c r="E15" s="14"/>
      <c r="F15" s="14"/>
      <c r="G15" s="14"/>
      <c r="H15" s="14"/>
      <c r="I15" s="14"/>
      <c r="J15" s="16"/>
    </row>
    <row r="16" spans="2:10">
      <c r="B16" s="17"/>
      <c r="C16" s="18"/>
      <c r="D16" s="18" t="s">
        <v>1524</v>
      </c>
      <c r="E16" s="18"/>
      <c r="F16" s="18"/>
      <c r="G16" s="18"/>
      <c r="H16" s="18"/>
      <c r="I16" s="18"/>
      <c r="J16" s="19"/>
    </row>
    <row r="17" spans="2:10">
      <c r="B17" s="264" t="s">
        <v>1525</v>
      </c>
      <c r="C17" s="264"/>
      <c r="D17" s="264"/>
      <c r="E17" s="264"/>
      <c r="F17" s="264"/>
      <c r="G17" s="264"/>
      <c r="H17" s="264"/>
      <c r="I17" s="264"/>
      <c r="J17" s="264"/>
    </row>
    <row r="18" spans="2:10">
      <c r="B18" s="265"/>
      <c r="C18" s="265"/>
      <c r="D18" s="265"/>
      <c r="E18" s="265"/>
      <c r="F18" s="265"/>
      <c r="G18" s="265"/>
      <c r="H18" s="265"/>
      <c r="I18" s="265"/>
      <c r="J18" s="265"/>
    </row>
  </sheetData>
  <sheetProtection sheet="1" selectLockedCells="1"/>
  <mergeCells count="3">
    <mergeCell ref="C2:J2"/>
    <mergeCell ref="C3:J3"/>
    <mergeCell ref="B17:J18"/>
  </mergeCells>
  <phoneticPr fontId="1"/>
  <hyperlinks>
    <hyperlink ref="E6" r:id="rId1" xr:uid="{F040162B-8567-413E-84B1-BF23367BCE79}"/>
  </hyperlinks>
  <pageMargins left="0.7" right="0.7" top="0.75" bottom="0.75" header="0.3" footer="0.3"/>
  <pageSetup paperSize="9" orientation="portrait" verticalDpi="12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O3"/>
  <sheetViews>
    <sheetView workbookViewId="0"/>
  </sheetViews>
  <sheetFormatPr defaultColWidth="9" defaultRowHeight="13.2"/>
  <cols>
    <col min="3" max="3" width="24.77734375" customWidth="1"/>
    <col min="4" max="4" width="12.44140625" customWidth="1"/>
    <col min="5" max="5" width="11.88671875" customWidth="1"/>
    <col min="9" max="9" width="11.77734375" customWidth="1"/>
    <col min="10" max="10" width="16.109375" customWidth="1"/>
    <col min="11" max="11" width="25.21875" customWidth="1"/>
    <col min="12" max="16" width="9" bestFit="1" customWidth="1"/>
    <col min="17" max="18" width="12.109375" bestFit="1" customWidth="1"/>
    <col min="19" max="24" width="11" bestFit="1" customWidth="1"/>
    <col min="25" max="26" width="9" bestFit="1" customWidth="1"/>
    <col min="27" max="27" width="13" bestFit="1" customWidth="1"/>
    <col min="28" max="28" width="11" bestFit="1" customWidth="1"/>
    <col min="35" max="35" width="13" bestFit="1" customWidth="1"/>
    <col min="41" max="41" width="25.44140625" customWidth="1"/>
  </cols>
  <sheetData>
    <row r="1" spans="1:41">
      <c r="A1" t="s">
        <v>1395</v>
      </c>
      <c r="AD1" s="406" t="s">
        <v>1471</v>
      </c>
      <c r="AE1" s="406"/>
      <c r="AF1" s="406"/>
      <c r="AG1" s="406"/>
      <c r="AH1" s="406"/>
    </row>
    <row r="2" spans="1:41" ht="27" customHeight="1">
      <c r="A2" s="75" t="s">
        <v>690</v>
      </c>
      <c r="B2" s="75" t="s">
        <v>691</v>
      </c>
      <c r="C2" s="75" t="s">
        <v>34</v>
      </c>
      <c r="D2" s="75" t="s">
        <v>1316</v>
      </c>
      <c r="E2" s="75" t="s">
        <v>1</v>
      </c>
      <c r="F2" s="75" t="s">
        <v>1390</v>
      </c>
      <c r="G2" s="75" t="s">
        <v>1391</v>
      </c>
      <c r="H2" s="75" t="s">
        <v>1392</v>
      </c>
      <c r="I2" s="173" t="s">
        <v>1408</v>
      </c>
      <c r="J2" s="173" t="s">
        <v>1409</v>
      </c>
      <c r="K2" s="173" t="s">
        <v>1410</v>
      </c>
      <c r="L2" s="173" t="s">
        <v>1411</v>
      </c>
      <c r="M2" s="173" t="s">
        <v>1412</v>
      </c>
      <c r="N2" s="173" t="s">
        <v>1413</v>
      </c>
      <c r="O2" s="173" t="s">
        <v>1414</v>
      </c>
      <c r="P2" s="173" t="s">
        <v>1415</v>
      </c>
      <c r="Q2" s="173" t="s">
        <v>1416</v>
      </c>
      <c r="R2" s="173" t="s">
        <v>1417</v>
      </c>
      <c r="S2" s="75" t="s">
        <v>1393</v>
      </c>
      <c r="T2" s="173" t="s">
        <v>1418</v>
      </c>
      <c r="U2" s="173" t="s">
        <v>1419</v>
      </c>
      <c r="V2" s="173" t="s">
        <v>1420</v>
      </c>
      <c r="W2" s="173" t="s">
        <v>1421</v>
      </c>
      <c r="X2" s="173" t="s">
        <v>1422</v>
      </c>
      <c r="Y2" s="173" t="s">
        <v>1423</v>
      </c>
      <c r="Z2" s="173" t="s">
        <v>1424</v>
      </c>
      <c r="AA2" s="173" t="s">
        <v>1425</v>
      </c>
      <c r="AB2" s="173" t="s">
        <v>1426</v>
      </c>
      <c r="AC2" s="75" t="s">
        <v>1396</v>
      </c>
      <c r="AD2" s="75" t="s">
        <v>1440</v>
      </c>
      <c r="AE2" s="75" t="s">
        <v>1441</v>
      </c>
      <c r="AF2" s="75" t="s">
        <v>1442</v>
      </c>
      <c r="AG2" s="75" t="s">
        <v>1443</v>
      </c>
      <c r="AH2" s="75" t="s">
        <v>1444</v>
      </c>
      <c r="AI2" s="173" t="s">
        <v>1470</v>
      </c>
      <c r="AJ2" s="407" t="s">
        <v>1512</v>
      </c>
      <c r="AK2" s="408"/>
      <c r="AL2" s="409"/>
      <c r="AM2" s="75" t="s">
        <v>1273</v>
      </c>
      <c r="AN2" s="75" t="s">
        <v>1513</v>
      </c>
      <c r="AO2" s="173" t="s">
        <v>1514</v>
      </c>
    </row>
    <row r="3" spans="1:41">
      <c r="A3" s="2">
        <f>①代表者情報!B2</f>
        <v>0</v>
      </c>
      <c r="B3" s="2" t="str">
        <f>②発表件数・参加生徒数入力!B2</f>
        <v/>
      </c>
      <c r="C3" s="2" t="str">
        <f>②発表件数・参加生徒数入力!E2</f>
        <v/>
      </c>
      <c r="D3" s="2" t="str">
        <f>①代表者情報!B4</f>
        <v/>
      </c>
      <c r="E3" s="2">
        <f>①代表者情報!B5</f>
        <v>0</v>
      </c>
      <c r="F3" s="2" t="str">
        <f>②発表件数・参加生徒数入力!B4</f>
        <v/>
      </c>
      <c r="G3" s="2" t="str">
        <f>②発表件数・参加生徒数入力!D4</f>
        <v/>
      </c>
      <c r="H3" s="2">
        <f>①代表者情報!B14</f>
        <v>0</v>
      </c>
      <c r="I3" s="2" t="str">
        <f>②発表件数・参加生徒数入力!B3</f>
        <v/>
      </c>
      <c r="J3" s="2">
        <f>③参加者入力!G5</f>
        <v>0</v>
      </c>
      <c r="K3" s="2" t="str">
        <f>②発表件数・参加生徒数入力!H3</f>
        <v/>
      </c>
      <c r="L3" s="2">
        <f>②発表件数・参加生徒数入力!B12</f>
        <v>0</v>
      </c>
      <c r="M3" s="2">
        <f>②発表件数・参加生徒数入力!C12</f>
        <v>0</v>
      </c>
      <c r="N3" s="2">
        <f>②発表件数・参加生徒数入力!D12</f>
        <v>0</v>
      </c>
      <c r="O3" s="2">
        <f>②発表件数・参加生徒数入力!E12</f>
        <v>0</v>
      </c>
      <c r="P3" s="2">
        <f>②発表件数・参加生徒数入力!F12</f>
        <v>0</v>
      </c>
      <c r="Q3" s="2">
        <f>②発表件数・参加生徒数入力!G12</f>
        <v>0</v>
      </c>
      <c r="R3" s="2">
        <f>②発表件数・参加生徒数入力!H12</f>
        <v>0</v>
      </c>
      <c r="S3" s="2">
        <f>②発表件数・参加生徒数入力!K12</f>
        <v>0</v>
      </c>
      <c r="T3" s="2">
        <f>IF(②発表件数・参加生徒数入力!I12="",0,②発表件数・参加生徒数入力!I12)</f>
        <v>0</v>
      </c>
      <c r="U3" s="2">
        <f>COUNTIF(③参加者入力!I15:I44,1)</f>
        <v>0</v>
      </c>
      <c r="V3" s="2">
        <f>COUNTIF(③参加者入力!I15:I44,2)</f>
        <v>0</v>
      </c>
      <c r="W3" s="2">
        <f>COUNTIF(③参加者入力!I15:I44,3)</f>
        <v>0</v>
      </c>
      <c r="X3" s="2">
        <f>COUNTIF(③参加者入力!I15:I44,4)</f>
        <v>0</v>
      </c>
      <c r="Y3" s="2">
        <f>COUNTIF(③参加者入力!H15:H44,"男")</f>
        <v>0</v>
      </c>
      <c r="Z3" s="2">
        <f>COUNTIF(③参加者入力!H15:H44,"女")</f>
        <v>0</v>
      </c>
      <c r="AA3" s="2" t="str">
        <f>IF(T3=SUM(U3:X3),"OK","NG")</f>
        <v>OK</v>
      </c>
      <c r="AB3" s="2" t="str">
        <f>IF(T3=SUM(Y3:Z3),"OK","NG")</f>
        <v>OK</v>
      </c>
      <c r="AC3" s="174">
        <f>⑦参加料計算!N22</f>
        <v>0</v>
      </c>
      <c r="AD3" s="2">
        <f>IF(COUNTA(③参加者入力!J15:J44=0,""),COUNTIFS(③参加者入力!J15:J44,"発表")+COUNTIFS(③参加者入力!J15:J44,"観覧"))</f>
        <v>0</v>
      </c>
      <c r="AE3" s="2">
        <f>IF(COUNTA(③参加者入力!K15:K44=0,""),COUNTIFS(③参加者入力!K15:K44,"発表")+COUNTIFS(③参加者入力!K15:K44,"観覧"))</f>
        <v>0</v>
      </c>
      <c r="AF3" s="2">
        <f>IF(COUNTA(③参加者入力!L15:L44=0,""),COUNTIFS(③参加者入力!L15:L44,"発表")+COUNTIFS(③参加者入力!L15:L44,"観覧"))</f>
        <v>0</v>
      </c>
      <c r="AG3" s="2">
        <f>IF(COUNTA(③参加者入力!M15:M44=0,""),COUNTIFS(③参加者入力!M15:M44,"発表")+COUNTIFS(③参加者入力!M15:M44,"観覧"))</f>
        <v>0</v>
      </c>
      <c r="AH3" s="2">
        <f>IF(COUNTA(③参加者入力!N15:N44=0,""),COUNTIFS(③参加者入力!N15:N44,"発表")+COUNTIFS(③参加者入力!N15:N44,"観覧"))</f>
        <v>0</v>
      </c>
      <c r="AI3" s="2" t="str">
        <f>IF(T3=SUM(AD3:AH3),"OK","NG")</f>
        <v>OK</v>
      </c>
      <c r="AJ3" s="2">
        <f>①代表者情報!B16</f>
        <v>0</v>
      </c>
      <c r="AK3" s="2">
        <f>①代表者情報!B17</f>
        <v>0</v>
      </c>
      <c r="AL3" s="2">
        <f>①代表者情報!B18</f>
        <v>0</v>
      </c>
      <c r="AM3" s="2">
        <f>①代表者情報!B19</f>
        <v>0</v>
      </c>
      <c r="AN3" s="2">
        <f>①代表者情報!B20</f>
        <v>0</v>
      </c>
      <c r="AO3" s="2">
        <f>①代表者情報!B22</f>
        <v>0</v>
      </c>
    </row>
  </sheetData>
  <sheetProtection sheet="1" objects="1" scenarios="1"/>
  <mergeCells count="2">
    <mergeCell ref="AD1:AH1"/>
    <mergeCell ref="AJ2:AL2"/>
  </mergeCells>
  <phoneticPr fontId="1"/>
  <conditionalFormatting sqref="AA3:AB3">
    <cfRule type="cellIs" dxfId="5" priority="2" operator="equal">
      <formula>"NG"</formula>
    </cfRule>
  </conditionalFormatting>
  <conditionalFormatting sqref="AI3">
    <cfRule type="cellIs" dxfId="4" priority="1" operator="equal">
      <formula>"NG"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Q41"/>
  <sheetViews>
    <sheetView workbookViewId="0"/>
  </sheetViews>
  <sheetFormatPr defaultColWidth="9" defaultRowHeight="13.2"/>
  <cols>
    <col min="1" max="1" width="5.109375" style="90" customWidth="1"/>
    <col min="2" max="2" width="16.109375" style="90" customWidth="1"/>
    <col min="3" max="3" width="20.6640625" style="108" customWidth="1"/>
    <col min="4" max="4" width="12.44140625" style="90" customWidth="1"/>
    <col min="5" max="5" width="6.33203125" style="108" customWidth="1"/>
    <col min="6" max="6" width="6" style="90" customWidth="1"/>
    <col min="7" max="7" width="6.109375" style="90" customWidth="1"/>
    <col min="8" max="8" width="10.109375" style="90" bestFit="1" customWidth="1"/>
    <col min="9" max="9" width="6.109375" style="108" customWidth="1"/>
    <col min="10" max="10" width="6.33203125" style="108" customWidth="1"/>
    <col min="11" max="11" width="5.44140625" style="90" customWidth="1"/>
    <col min="12" max="12" width="10.109375" style="90" bestFit="1" customWidth="1"/>
    <col min="13" max="13" width="5.44140625" style="90" customWidth="1"/>
    <col min="14" max="14" width="6.33203125" style="108" customWidth="1"/>
    <col min="15" max="15" width="5.44140625" style="108" customWidth="1"/>
    <col min="16" max="16" width="11.44140625" style="90" bestFit="1" customWidth="1"/>
    <col min="17" max="16384" width="9" style="90"/>
  </cols>
  <sheetData>
    <row r="1" spans="1:17" ht="55.2">
      <c r="A1" s="419" t="s">
        <v>1333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</row>
    <row r="2" spans="1:17" ht="10.199999999999999" customHeight="1">
      <c r="A2" s="137"/>
    </row>
    <row r="3" spans="1:17" ht="27" customHeight="1">
      <c r="A3" s="137"/>
      <c r="B3" s="175" t="s">
        <v>0</v>
      </c>
      <c r="C3" s="414" t="str">
        <f>IF(②発表件数・参加生徒数入力!E2="","",②発表件数・参加生徒数入力!E2)</f>
        <v/>
      </c>
      <c r="D3" s="415"/>
      <c r="E3" s="416"/>
      <c r="F3" s="421" t="s">
        <v>1</v>
      </c>
      <c r="G3" s="421"/>
      <c r="H3" s="425" t="str">
        <f>IF(②発表件数・参加生徒数入力!I2="","",②発表件数・参加生徒数入力!I2)</f>
        <v/>
      </c>
      <c r="I3" s="425"/>
      <c r="J3" s="425"/>
      <c r="K3" s="425"/>
      <c r="L3" s="423" t="s">
        <v>1334</v>
      </c>
      <c r="M3" s="424"/>
      <c r="N3" s="422" t="str">
        <f>①代表者情報!B7&amp;"　様"</f>
        <v>　様</v>
      </c>
      <c r="O3" s="422"/>
      <c r="P3" s="422"/>
      <c r="Q3" s="422"/>
    </row>
    <row r="4" spans="1:17" s="176" customFormat="1" ht="10.199999999999999" customHeight="1" thickBot="1">
      <c r="C4" s="177"/>
      <c r="E4" s="177"/>
      <c r="I4" s="177"/>
      <c r="J4" s="177"/>
      <c r="N4" s="177"/>
      <c r="O4" s="177"/>
    </row>
    <row r="5" spans="1:17" s="176" customFormat="1" ht="65.7" customHeight="1" thickTop="1" thickBot="1">
      <c r="C5" s="178" t="s">
        <v>1335</v>
      </c>
      <c r="D5" s="413">
        <f>N28</f>
        <v>0</v>
      </c>
      <c r="E5" s="413"/>
      <c r="F5" s="413"/>
      <c r="G5" s="413"/>
      <c r="H5" s="417" t="s">
        <v>1336</v>
      </c>
      <c r="I5" s="417"/>
      <c r="J5" s="418"/>
      <c r="N5" s="177"/>
      <c r="O5" s="177"/>
    </row>
    <row r="6" spans="1:17" s="176" customFormat="1" ht="19.2" customHeight="1" thickTop="1">
      <c r="C6" s="179" t="s">
        <v>1481</v>
      </c>
      <c r="D6" s="180"/>
      <c r="E6" s="181"/>
      <c r="F6" s="180"/>
      <c r="G6" s="180"/>
      <c r="H6" s="182"/>
      <c r="I6" s="177"/>
      <c r="J6" s="177"/>
      <c r="N6" s="177"/>
      <c r="O6" s="177"/>
    </row>
    <row r="7" spans="1:17" s="176" customFormat="1" ht="19.2" customHeight="1">
      <c r="C7" s="179" t="s">
        <v>1337</v>
      </c>
      <c r="D7" s="180"/>
      <c r="E7" s="180"/>
      <c r="F7" s="180"/>
      <c r="G7" s="180"/>
      <c r="H7" s="182"/>
      <c r="I7" s="177"/>
      <c r="J7" s="177"/>
      <c r="N7" s="177"/>
      <c r="O7" s="177"/>
    </row>
    <row r="8" spans="1:17" s="176" customFormat="1" ht="19.2" customHeight="1">
      <c r="B8" s="183"/>
      <c r="C8" s="184"/>
      <c r="D8" s="185"/>
      <c r="E8" s="185"/>
      <c r="F8" s="185"/>
      <c r="G8" s="185"/>
      <c r="H8" s="186"/>
      <c r="I8" s="187"/>
      <c r="J8" s="187"/>
      <c r="K8" s="183"/>
      <c r="L8" s="183"/>
      <c r="M8" s="183"/>
      <c r="N8" s="187"/>
      <c r="O8" s="187"/>
      <c r="P8" s="183"/>
    </row>
    <row r="9" spans="1:17" s="176" customFormat="1" ht="19.2" customHeight="1">
      <c r="B9" s="188" t="s">
        <v>1338</v>
      </c>
      <c r="C9" s="179"/>
      <c r="D9" s="180"/>
      <c r="E9" s="180"/>
      <c r="F9" s="180"/>
      <c r="G9" s="180"/>
      <c r="H9" s="182"/>
      <c r="I9" s="177"/>
      <c r="J9" s="177"/>
      <c r="N9" s="177"/>
      <c r="O9" s="177"/>
    </row>
    <row r="10" spans="1:17" s="176" customFormat="1" ht="10.199999999999999" customHeight="1">
      <c r="C10" s="177"/>
      <c r="E10" s="177"/>
      <c r="I10" s="177"/>
      <c r="J10" s="177"/>
      <c r="N10" s="177"/>
      <c r="O10" s="177"/>
    </row>
    <row r="11" spans="1:17" s="189" customFormat="1" ht="14.4">
      <c r="B11" s="189" t="s">
        <v>6</v>
      </c>
      <c r="C11" s="196"/>
      <c r="D11" s="190" t="s">
        <v>23</v>
      </c>
      <c r="E11" s="191">
        <f>②発表件数・参加生徒数入力!I12</f>
        <v>0</v>
      </c>
      <c r="F11" s="189" t="s">
        <v>22</v>
      </c>
      <c r="I11" s="196"/>
      <c r="J11" s="196"/>
      <c r="L11" s="192">
        <v>1500</v>
      </c>
      <c r="M11" s="193" t="s">
        <v>2</v>
      </c>
      <c r="N11" s="194">
        <f>IF(E11="","",E11)</f>
        <v>0</v>
      </c>
      <c r="O11" s="196" t="s">
        <v>4</v>
      </c>
      <c r="P11" s="195">
        <f>IF(OR(E11="",E11=0),0,L11*N11)</f>
        <v>0</v>
      </c>
    </row>
    <row r="12" spans="1:17" s="189" customFormat="1" ht="6" customHeight="1">
      <c r="C12" s="196"/>
      <c r="E12" s="196"/>
      <c r="I12" s="196"/>
      <c r="J12" s="196"/>
      <c r="N12" s="196"/>
      <c r="O12" s="196"/>
    </row>
    <row r="13" spans="1:17" s="189" customFormat="1" ht="14.4">
      <c r="C13" s="196"/>
      <c r="E13" s="196"/>
      <c r="H13" s="374" t="s">
        <v>20</v>
      </c>
      <c r="I13" s="374"/>
      <c r="J13" s="374"/>
      <c r="L13" s="374" t="s">
        <v>21</v>
      </c>
      <c r="M13" s="374"/>
      <c r="N13" s="374"/>
      <c r="O13" s="196"/>
    </row>
    <row r="14" spans="1:17" s="189" customFormat="1" ht="14.4">
      <c r="B14" s="189" t="s">
        <v>5</v>
      </c>
      <c r="C14" s="197" t="s">
        <v>12</v>
      </c>
      <c r="D14" s="190" t="s">
        <v>16</v>
      </c>
      <c r="E14" s="191">
        <f>②発表件数・参加生徒数入力!B12</f>
        <v>0</v>
      </c>
      <c r="F14" s="189" t="s">
        <v>19</v>
      </c>
      <c r="H14" s="192">
        <v>4500</v>
      </c>
      <c r="I14" s="193" t="s">
        <v>2</v>
      </c>
      <c r="J14" s="194" t="str">
        <f>IF(E14="","",IF(E14=0,"0","1"))</f>
        <v>0</v>
      </c>
      <c r="K14" s="196" t="s">
        <v>3</v>
      </c>
      <c r="L14" s="192">
        <v>1500</v>
      </c>
      <c r="M14" s="193" t="s">
        <v>2</v>
      </c>
      <c r="N14" s="194">
        <f>IF(E14="","",IF(E14&gt;2,E14-2,0))</f>
        <v>0</v>
      </c>
      <c r="O14" s="196" t="s">
        <v>4</v>
      </c>
      <c r="P14" s="195">
        <f>IF(OR(E14="",E14=0),0,H14*J14+L14*N14)</f>
        <v>0</v>
      </c>
    </row>
    <row r="15" spans="1:17" s="189" customFormat="1" ht="6" customHeight="1">
      <c r="C15" s="198"/>
      <c r="E15" s="196"/>
      <c r="H15" s="192"/>
      <c r="I15" s="196"/>
      <c r="J15" s="196"/>
      <c r="K15" s="196"/>
      <c r="L15" s="199"/>
      <c r="M15" s="196"/>
      <c r="N15" s="196"/>
      <c r="O15" s="196"/>
    </row>
    <row r="16" spans="1:17" s="189" customFormat="1" ht="14.4">
      <c r="C16" s="197" t="s">
        <v>13</v>
      </c>
      <c r="D16" s="190" t="s">
        <v>16</v>
      </c>
      <c r="E16" s="191">
        <f>②発表件数・参加生徒数入力!C12</f>
        <v>0</v>
      </c>
      <c r="F16" s="189" t="s">
        <v>19</v>
      </c>
      <c r="H16" s="192">
        <v>4500</v>
      </c>
      <c r="I16" s="193" t="s">
        <v>2</v>
      </c>
      <c r="J16" s="194" t="str">
        <f>IF(E16="","",IF(E16=0,"0","1"))</f>
        <v>0</v>
      </c>
      <c r="K16" s="196" t="s">
        <v>3</v>
      </c>
      <c r="L16" s="192">
        <v>1500</v>
      </c>
      <c r="M16" s="193" t="s">
        <v>2</v>
      </c>
      <c r="N16" s="194">
        <f>IF(E16="","",IF(E16&gt;2,E16-2,0))</f>
        <v>0</v>
      </c>
      <c r="O16" s="196" t="s">
        <v>4</v>
      </c>
      <c r="P16" s="195">
        <f>IF(OR(E16="",E16=0),0,H16*J16+L16*N16)</f>
        <v>0</v>
      </c>
    </row>
    <row r="17" spans="2:16" s="189" customFormat="1" ht="6" customHeight="1">
      <c r="C17" s="198"/>
      <c r="E17" s="196"/>
      <c r="H17" s="192"/>
      <c r="I17" s="196"/>
      <c r="J17" s="196"/>
      <c r="L17" s="192"/>
      <c r="N17" s="196"/>
      <c r="O17" s="196"/>
    </row>
    <row r="18" spans="2:16" s="189" customFormat="1" ht="14.4">
      <c r="C18" s="197" t="s">
        <v>14</v>
      </c>
      <c r="D18" s="190" t="s">
        <v>16</v>
      </c>
      <c r="E18" s="191">
        <f>SUM(②発表件数・参加生徒数入力!D12:E12)</f>
        <v>0</v>
      </c>
      <c r="F18" s="189" t="s">
        <v>19</v>
      </c>
      <c r="H18" s="192">
        <v>4500</v>
      </c>
      <c r="I18" s="193" t="s">
        <v>2</v>
      </c>
      <c r="J18" s="194" t="str">
        <f>IF(E18="","",IF(E18=0,"0","1"))</f>
        <v>0</v>
      </c>
      <c r="K18" s="196" t="s">
        <v>3</v>
      </c>
      <c r="L18" s="192">
        <v>1500</v>
      </c>
      <c r="M18" s="193" t="s">
        <v>2</v>
      </c>
      <c r="N18" s="194">
        <f>IF(E18="","",IF(E18&gt;2,E18-2,0))</f>
        <v>0</v>
      </c>
      <c r="O18" s="196" t="s">
        <v>4</v>
      </c>
      <c r="P18" s="195">
        <f>IF(OR(E18="",E18=0),0,H18*J18+L18*N18)</f>
        <v>0</v>
      </c>
    </row>
    <row r="19" spans="2:16" s="189" customFormat="1" ht="6" customHeight="1">
      <c r="C19" s="198"/>
      <c r="E19" s="196"/>
      <c r="H19" s="192"/>
      <c r="I19" s="196"/>
      <c r="J19" s="196"/>
      <c r="L19" s="192"/>
      <c r="N19" s="196"/>
      <c r="O19" s="196"/>
    </row>
    <row r="20" spans="2:16" s="189" customFormat="1" ht="14.4">
      <c r="C20" s="197" t="s">
        <v>15</v>
      </c>
      <c r="D20" s="190" t="s">
        <v>16</v>
      </c>
      <c r="E20" s="191">
        <f>②発表件数・参加生徒数入力!F12</f>
        <v>0</v>
      </c>
      <c r="F20" s="189" t="s">
        <v>19</v>
      </c>
      <c r="H20" s="192">
        <v>4500</v>
      </c>
      <c r="I20" s="193" t="s">
        <v>2</v>
      </c>
      <c r="J20" s="194" t="str">
        <f>IF(E20="","",IF(E20=0,"0","1"))</f>
        <v>0</v>
      </c>
      <c r="K20" s="196" t="s">
        <v>3</v>
      </c>
      <c r="L20" s="192">
        <v>1500</v>
      </c>
      <c r="M20" s="193" t="s">
        <v>2</v>
      </c>
      <c r="N20" s="194">
        <f>IF(E20="","",IF(E20&gt;2,E20-2,0))</f>
        <v>0</v>
      </c>
      <c r="O20" s="196" t="s">
        <v>4</v>
      </c>
      <c r="P20" s="195">
        <f>IF(OR(E20="",E20=0),0,H20*J20+L20*N20)</f>
        <v>0</v>
      </c>
    </row>
    <row r="21" spans="2:16" s="189" customFormat="1" ht="6" customHeight="1">
      <c r="C21" s="198"/>
      <c r="E21" s="196"/>
      <c r="H21" s="192"/>
      <c r="I21" s="196"/>
      <c r="J21" s="196"/>
      <c r="L21" s="192"/>
      <c r="N21" s="196"/>
      <c r="O21" s="196"/>
    </row>
    <row r="22" spans="2:16" s="189" customFormat="1" ht="14.4">
      <c r="C22" s="197" t="s">
        <v>62</v>
      </c>
      <c r="D22" s="190" t="s">
        <v>16</v>
      </c>
      <c r="E22" s="191">
        <f>②発表件数・参加生徒数入力!G12</f>
        <v>0</v>
      </c>
      <c r="F22" s="189" t="s">
        <v>19</v>
      </c>
      <c r="I22" s="196"/>
      <c r="J22" s="196"/>
      <c r="L22" s="192">
        <v>1500</v>
      </c>
      <c r="M22" s="193" t="s">
        <v>2</v>
      </c>
      <c r="N22" s="194">
        <f>IF(E22="","",E22)</f>
        <v>0</v>
      </c>
      <c r="O22" s="196" t="s">
        <v>4</v>
      </c>
      <c r="P22" s="195">
        <f>IF(OR(E22="",E22=0),0,L22*N22)</f>
        <v>0</v>
      </c>
    </row>
    <row r="23" spans="2:16" s="189" customFormat="1" ht="6" customHeight="1">
      <c r="C23" s="198"/>
      <c r="E23" s="196"/>
      <c r="I23" s="196"/>
      <c r="J23" s="196"/>
      <c r="N23" s="196"/>
      <c r="O23" s="196"/>
    </row>
    <row r="24" spans="2:16" s="189" customFormat="1" ht="14.4">
      <c r="C24" s="197" t="s">
        <v>63</v>
      </c>
      <c r="D24" s="190" t="s">
        <v>16</v>
      </c>
      <c r="E24" s="191">
        <f>②発表件数・参加生徒数入力!H12</f>
        <v>0</v>
      </c>
      <c r="F24" s="189" t="s">
        <v>19</v>
      </c>
      <c r="I24" s="196"/>
      <c r="J24" s="196"/>
      <c r="L24" s="192">
        <v>1000</v>
      </c>
      <c r="M24" s="193" t="s">
        <v>2</v>
      </c>
      <c r="N24" s="194">
        <f>IF(E24="","",E24)</f>
        <v>0</v>
      </c>
      <c r="O24" s="196" t="s">
        <v>4</v>
      </c>
      <c r="P24" s="195">
        <f>IF(OR(E24="",E24=0),0,L24*N24)</f>
        <v>0</v>
      </c>
    </row>
    <row r="25" spans="2:16" s="189" customFormat="1" ht="14.4">
      <c r="C25" s="196"/>
      <c r="E25" s="196"/>
      <c r="I25" s="196"/>
      <c r="J25" s="196"/>
      <c r="L25" s="176"/>
      <c r="N25" s="196"/>
      <c r="O25" s="196"/>
    </row>
    <row r="26" spans="2:16" s="189" customFormat="1" ht="14.4">
      <c r="B26" s="189" t="s">
        <v>9</v>
      </c>
      <c r="C26" s="196"/>
      <c r="E26" s="194">
        <f>⑦参加料計算!E20</f>
        <v>0</v>
      </c>
      <c r="F26" s="189" t="s">
        <v>10</v>
      </c>
      <c r="I26" s="196"/>
      <c r="J26" s="192"/>
      <c r="K26" s="192"/>
      <c r="L26" s="192">
        <v>500</v>
      </c>
      <c r="M26" s="196" t="s">
        <v>2</v>
      </c>
      <c r="N26" s="194">
        <f>IF(E26="","",E26)</f>
        <v>0</v>
      </c>
      <c r="O26" s="196" t="s">
        <v>4</v>
      </c>
      <c r="P26" s="195">
        <f>IF(OR(E26="",E26=0),0,L26*N26)</f>
        <v>0</v>
      </c>
    </row>
    <row r="27" spans="2:16" s="176" customFormat="1" ht="13.8" thickBot="1">
      <c r="C27" s="177"/>
      <c r="E27" s="177"/>
      <c r="I27" s="177"/>
      <c r="J27" s="177"/>
      <c r="N27" s="177"/>
      <c r="O27" s="177"/>
    </row>
    <row r="28" spans="2:16" ht="24" thickBot="1">
      <c r="K28" s="365" t="s">
        <v>24</v>
      </c>
      <c r="L28" s="366"/>
      <c r="M28" s="366"/>
      <c r="N28" s="367">
        <f>SUM(P11,P14,P16,P18,P20,P22,P24,P26)</f>
        <v>0</v>
      </c>
      <c r="O28" s="368"/>
      <c r="P28" s="369"/>
    </row>
    <row r="29" spans="2:16" ht="3.6" customHeight="1"/>
    <row r="30" spans="2:16" ht="14.4">
      <c r="B30" s="189" t="s">
        <v>709</v>
      </c>
    </row>
    <row r="31" spans="2:16" ht="37.950000000000003" customHeight="1">
      <c r="B31" s="410"/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2"/>
    </row>
    <row r="32" spans="2:16" ht="4.95" customHeight="1"/>
    <row r="33" spans="2:16">
      <c r="B33" s="200"/>
      <c r="C33" s="135"/>
      <c r="D33" s="200"/>
      <c r="E33" s="135"/>
      <c r="F33" s="200"/>
      <c r="G33" s="200"/>
      <c r="H33" s="200"/>
      <c r="I33" s="135"/>
      <c r="J33" s="135"/>
      <c r="K33" s="200"/>
      <c r="L33" s="200"/>
      <c r="M33" s="200"/>
      <c r="N33" s="135"/>
      <c r="O33" s="135"/>
      <c r="P33" s="200"/>
    </row>
    <row r="35" spans="2:16" ht="19.2">
      <c r="C35" s="161"/>
      <c r="D35" s="154" t="s">
        <v>1343</v>
      </c>
      <c r="E35" s="161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6" spans="2:16" ht="19.2">
      <c r="B36" s="154"/>
      <c r="C36" s="161"/>
      <c r="D36" s="154"/>
      <c r="E36" s="161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</row>
    <row r="37" spans="2:16" ht="19.2">
      <c r="B37" s="154"/>
      <c r="C37" s="161"/>
      <c r="D37" s="161" t="s">
        <v>1482</v>
      </c>
      <c r="E37" s="202"/>
      <c r="F37" s="154" t="s">
        <v>1339</v>
      </c>
      <c r="G37" s="203"/>
      <c r="H37" s="154" t="s">
        <v>1340</v>
      </c>
      <c r="I37" s="161"/>
      <c r="J37" s="161"/>
      <c r="K37" s="154"/>
      <c r="L37" s="154"/>
      <c r="M37" s="154"/>
      <c r="N37" s="161"/>
      <c r="O37" s="161"/>
      <c r="P37" s="154"/>
    </row>
    <row r="38" spans="2:16" ht="19.2">
      <c r="B38" s="154"/>
      <c r="C38" s="161"/>
      <c r="D38" s="154" t="s">
        <v>1483</v>
      </c>
      <c r="E38" s="161"/>
      <c r="F38" s="154"/>
      <c r="G38" s="154"/>
      <c r="H38" s="154"/>
      <c r="I38" s="161"/>
      <c r="J38" s="161"/>
      <c r="K38" s="154"/>
      <c r="L38" s="154"/>
      <c r="M38" s="154"/>
      <c r="N38" s="161"/>
      <c r="O38" s="161"/>
      <c r="P38" s="154"/>
    </row>
    <row r="39" spans="2:16" ht="19.2">
      <c r="B39" s="154"/>
      <c r="C39" s="161"/>
      <c r="D39" s="154" t="s">
        <v>1484</v>
      </c>
      <c r="E39" s="161"/>
      <c r="F39" s="154"/>
      <c r="G39" s="154"/>
      <c r="H39" s="154"/>
      <c r="I39" s="161"/>
      <c r="J39" s="161"/>
      <c r="K39" s="154"/>
      <c r="L39" s="154"/>
      <c r="M39" s="154"/>
      <c r="N39" s="161"/>
      <c r="O39" s="161"/>
      <c r="P39" s="154"/>
    </row>
    <row r="40" spans="2:16" ht="19.2">
      <c r="B40" s="154"/>
      <c r="C40" s="161"/>
      <c r="D40" s="154"/>
      <c r="E40" s="161"/>
      <c r="F40" s="154"/>
      <c r="G40" s="154"/>
      <c r="I40" s="154" t="s">
        <v>1341</v>
      </c>
      <c r="J40" s="161"/>
      <c r="K40" s="154"/>
      <c r="L40" s="154" t="s">
        <v>1485</v>
      </c>
      <c r="M40" s="154"/>
      <c r="N40" s="161"/>
      <c r="O40" s="161" t="s">
        <v>1342</v>
      </c>
      <c r="P40" s="154"/>
    </row>
    <row r="41" spans="2:16" ht="19.2">
      <c r="B41" s="154"/>
      <c r="C41" s="161"/>
      <c r="D41" s="154"/>
      <c r="E41" s="161"/>
      <c r="F41" s="154"/>
      <c r="G41" s="154"/>
      <c r="H41" s="154"/>
      <c r="I41" s="161"/>
      <c r="J41" s="161"/>
      <c r="K41" s="154"/>
      <c r="L41" s="154"/>
      <c r="M41" s="154"/>
      <c r="N41" s="161"/>
      <c r="O41" s="161"/>
      <c r="P41" s="201" t="s">
        <v>1381</v>
      </c>
    </row>
  </sheetData>
  <sheetProtection sheet="1" objects="1" scenarios="1" selectLockedCells="1"/>
  <mergeCells count="13">
    <mergeCell ref="B31:P31"/>
    <mergeCell ref="D5:G5"/>
    <mergeCell ref="C3:E3"/>
    <mergeCell ref="H5:J5"/>
    <mergeCell ref="A1:Q1"/>
    <mergeCell ref="F3:G3"/>
    <mergeCell ref="H13:J13"/>
    <mergeCell ref="L13:N13"/>
    <mergeCell ref="K28:M28"/>
    <mergeCell ref="N28:P28"/>
    <mergeCell ref="N3:Q3"/>
    <mergeCell ref="L3:M3"/>
    <mergeCell ref="H3:K3"/>
  </mergeCells>
  <phoneticPr fontId="1"/>
  <conditionalFormatting sqref="B31:P31">
    <cfRule type="containsBlanks" dxfId="3" priority="3">
      <formula>LEN(TRIM(B31))=0</formula>
    </cfRule>
    <cfRule type="containsText" dxfId="2" priority="4" operator="containsText" text="&quot;&quot;">
      <formula>NOT(ISERROR(SEARCH("""""",B31)))</formula>
    </cfRule>
  </conditionalFormatting>
  <conditionalFormatting sqref="E37">
    <cfRule type="containsBlanks" dxfId="1" priority="2">
      <formula>LEN(TRIM(E37))=0</formula>
    </cfRule>
  </conditionalFormatting>
  <conditionalFormatting sqref="G37">
    <cfRule type="containsBlanks" dxfId="0" priority="1">
      <formula>LEN(TRIM(G37))=0</formula>
    </cfRule>
  </conditionalFormatting>
  <dataValidations count="3">
    <dataValidation imeMode="on" allowBlank="1" showInputMessage="1" showErrorMessage="1" sqref="B31:P31" xr:uid="{00000000-0002-0000-0A00-000000000000}"/>
    <dataValidation type="whole" allowBlank="1" showInputMessage="1" showErrorMessage="1" error="無効な値です。_x000a_入力し直してください。" sqref="E11" xr:uid="{00000000-0002-0000-0A00-000001000000}">
      <formula1>0</formula1>
      <formula2>50</formula2>
    </dataValidation>
    <dataValidation type="whole" allowBlank="1" showInputMessage="1" showErrorMessage="1" error="無効な値です。_x000a_入力し直してください。" sqref="E14 E22 E20 E18 E16 E24" xr:uid="{00000000-0002-0000-0A00-000002000000}">
      <formula1>0</formula1>
      <formula2>10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Q25"/>
  <sheetViews>
    <sheetView workbookViewId="0"/>
  </sheetViews>
  <sheetFormatPr defaultColWidth="9" defaultRowHeight="13.2"/>
  <sheetData>
    <row r="1" spans="1:17">
      <c r="A1" t="s">
        <v>1327</v>
      </c>
      <c r="D1" t="s">
        <v>1326</v>
      </c>
      <c r="G1" t="s">
        <v>1328</v>
      </c>
      <c r="I1" t="s">
        <v>1329</v>
      </c>
      <c r="K1" t="s">
        <v>1325</v>
      </c>
      <c r="M1" t="s">
        <v>1330</v>
      </c>
      <c r="O1" t="s">
        <v>1320</v>
      </c>
      <c r="Q1" t="s">
        <v>1439</v>
      </c>
    </row>
    <row r="2" spans="1:17">
      <c r="A2" s="2" t="s">
        <v>1458</v>
      </c>
      <c r="B2" s="2" t="s">
        <v>1461</v>
      </c>
      <c r="D2" s="2" t="s">
        <v>689</v>
      </c>
      <c r="E2" s="2" t="s">
        <v>706</v>
      </c>
      <c r="G2" s="2" t="s">
        <v>1270</v>
      </c>
      <c r="I2" s="2" t="s">
        <v>1274</v>
      </c>
      <c r="K2" s="1" t="s">
        <v>7</v>
      </c>
      <c r="M2" s="2" t="s">
        <v>1331</v>
      </c>
      <c r="O2" s="2" t="s">
        <v>1321</v>
      </c>
      <c r="Q2" s="2" t="s">
        <v>1437</v>
      </c>
    </row>
    <row r="3" spans="1:17">
      <c r="A3" s="2" t="s">
        <v>1459</v>
      </c>
      <c r="B3" s="2" t="s">
        <v>1460</v>
      </c>
      <c r="D3" s="2">
        <v>1</v>
      </c>
      <c r="E3" s="2" t="s">
        <v>695</v>
      </c>
      <c r="G3" s="2" t="s">
        <v>1271</v>
      </c>
      <c r="I3" s="2" t="s">
        <v>1275</v>
      </c>
      <c r="K3" s="1" t="s">
        <v>17</v>
      </c>
      <c r="M3" s="2" t="s">
        <v>1332</v>
      </c>
      <c r="O3" s="2" t="s">
        <v>1322</v>
      </c>
      <c r="Q3" s="2" t="s">
        <v>1438</v>
      </c>
    </row>
    <row r="4" spans="1:17">
      <c r="D4" s="2">
        <v>2</v>
      </c>
      <c r="E4" s="2" t="s">
        <v>696</v>
      </c>
      <c r="G4" s="2" t="s">
        <v>1272</v>
      </c>
      <c r="I4" s="2" t="s">
        <v>1276</v>
      </c>
      <c r="K4" s="1" t="s">
        <v>47</v>
      </c>
      <c r="O4" s="2" t="s">
        <v>1323</v>
      </c>
    </row>
    <row r="5" spans="1:17">
      <c r="A5" t="s">
        <v>1382</v>
      </c>
      <c r="D5" s="2">
        <v>3</v>
      </c>
      <c r="E5" s="2" t="s">
        <v>698</v>
      </c>
      <c r="G5" s="2" t="s">
        <v>1436</v>
      </c>
      <c r="I5" s="2" t="s">
        <v>1277</v>
      </c>
      <c r="K5" s="1" t="s">
        <v>48</v>
      </c>
      <c r="O5" s="2" t="s">
        <v>1324</v>
      </c>
    </row>
    <row r="6" spans="1:17">
      <c r="A6" s="2" t="s">
        <v>1383</v>
      </c>
      <c r="D6" s="2">
        <v>4</v>
      </c>
      <c r="E6" s="2" t="s">
        <v>697</v>
      </c>
      <c r="G6" s="2" t="s">
        <v>1282</v>
      </c>
      <c r="I6" s="2" t="s">
        <v>1278</v>
      </c>
      <c r="K6" s="1" t="s">
        <v>18</v>
      </c>
    </row>
    <row r="7" spans="1:17">
      <c r="A7" s="2" t="s">
        <v>1384</v>
      </c>
      <c r="D7" s="2">
        <v>5</v>
      </c>
      <c r="E7" s="2" t="s">
        <v>699</v>
      </c>
      <c r="G7" s="2" t="s">
        <v>1283</v>
      </c>
      <c r="I7" s="2" t="s">
        <v>1279</v>
      </c>
      <c r="O7" t="s">
        <v>1385</v>
      </c>
    </row>
    <row r="8" spans="1:17">
      <c r="D8" s="2">
        <v>6</v>
      </c>
      <c r="E8" s="2" t="s">
        <v>700</v>
      </c>
      <c r="G8" s="2" t="s">
        <v>1273</v>
      </c>
      <c r="I8" s="2" t="s">
        <v>1280</v>
      </c>
      <c r="O8" s="2">
        <v>1</v>
      </c>
    </row>
    <row r="9" spans="1:17">
      <c r="D9" s="2">
        <v>7</v>
      </c>
      <c r="E9" s="2" t="s">
        <v>701</v>
      </c>
      <c r="I9" s="2" t="s">
        <v>1281</v>
      </c>
      <c r="O9" s="2">
        <v>2</v>
      </c>
    </row>
    <row r="10" spans="1:17">
      <c r="D10" s="2">
        <v>8</v>
      </c>
      <c r="E10" s="2" t="s">
        <v>702</v>
      </c>
      <c r="O10" s="2">
        <v>3</v>
      </c>
    </row>
    <row r="11" spans="1:17">
      <c r="D11" s="2">
        <v>9</v>
      </c>
      <c r="E11" s="2" t="s">
        <v>703</v>
      </c>
      <c r="O11" s="2">
        <v>4</v>
      </c>
    </row>
    <row r="12" spans="1:17">
      <c r="D12" s="2">
        <v>10</v>
      </c>
      <c r="E12" s="2" t="s">
        <v>704</v>
      </c>
    </row>
    <row r="13" spans="1:17">
      <c r="D13" s="2">
        <v>11</v>
      </c>
      <c r="E13" s="2" t="s">
        <v>705</v>
      </c>
    </row>
    <row r="16" spans="1:17">
      <c r="A16" t="s">
        <v>1349</v>
      </c>
    </row>
    <row r="17" spans="1:11">
      <c r="A17" s="204" t="s">
        <v>1344</v>
      </c>
      <c r="B17" s="205"/>
      <c r="C17" s="204" t="s">
        <v>1476</v>
      </c>
      <c r="D17" s="206"/>
      <c r="E17" s="206"/>
      <c r="F17" s="206"/>
      <c r="G17" s="206"/>
      <c r="H17" s="206"/>
      <c r="I17" s="206"/>
      <c r="J17" s="206"/>
      <c r="K17" s="205"/>
    </row>
    <row r="18" spans="1:11">
      <c r="A18" s="204" t="s">
        <v>1350</v>
      </c>
      <c r="B18" s="205"/>
      <c r="C18" s="204" t="s">
        <v>1477</v>
      </c>
      <c r="D18" s="206"/>
      <c r="E18" s="206"/>
      <c r="F18" s="206"/>
      <c r="G18" s="206"/>
      <c r="H18" s="206"/>
      <c r="I18" s="206"/>
      <c r="J18" s="206"/>
      <c r="K18" s="205"/>
    </row>
    <row r="19" spans="1:11">
      <c r="A19" s="204" t="s">
        <v>1347</v>
      </c>
      <c r="B19" s="205"/>
      <c r="C19" s="204" t="s">
        <v>1345</v>
      </c>
      <c r="D19" s="206"/>
      <c r="E19" s="206"/>
      <c r="F19" s="206"/>
      <c r="G19" s="206"/>
      <c r="H19" s="206"/>
      <c r="I19" s="206"/>
      <c r="J19" s="206"/>
      <c r="K19" s="205"/>
    </row>
    <row r="20" spans="1:11">
      <c r="A20" s="204" t="s">
        <v>1346</v>
      </c>
      <c r="B20" s="205"/>
      <c r="C20" s="207" t="s">
        <v>1478</v>
      </c>
      <c r="D20" s="206"/>
      <c r="E20" s="206"/>
      <c r="F20" s="206"/>
      <c r="G20" s="206"/>
      <c r="H20" s="206"/>
      <c r="I20" s="206"/>
      <c r="J20" s="206"/>
      <c r="K20" s="205"/>
    </row>
    <row r="21" spans="1:11">
      <c r="A21" s="204" t="s">
        <v>1351</v>
      </c>
      <c r="B21" s="205"/>
      <c r="C21" s="204" t="s">
        <v>1479</v>
      </c>
      <c r="D21" s="206"/>
      <c r="E21" s="206"/>
      <c r="F21" s="206"/>
      <c r="G21" s="206"/>
      <c r="H21" s="206"/>
      <c r="I21" s="206"/>
      <c r="J21" s="206"/>
      <c r="K21" s="205"/>
    </row>
    <row r="22" spans="1:11">
      <c r="A22" s="204" t="s">
        <v>1303</v>
      </c>
      <c r="B22" s="205"/>
      <c r="C22" s="204" t="s">
        <v>1480</v>
      </c>
      <c r="D22" s="206"/>
      <c r="E22" s="206"/>
      <c r="F22" s="206"/>
      <c r="G22" s="206"/>
      <c r="H22" s="206"/>
      <c r="I22" s="206"/>
      <c r="J22" s="206"/>
      <c r="K22" s="205"/>
    </row>
    <row r="23" spans="1:11">
      <c r="A23" s="204" t="s">
        <v>1352</v>
      </c>
      <c r="B23" s="208"/>
      <c r="C23" s="209">
        <v>45177</v>
      </c>
      <c r="D23" s="206"/>
      <c r="E23" s="206"/>
      <c r="F23" s="206"/>
      <c r="G23" s="206"/>
      <c r="H23" s="206"/>
      <c r="I23" s="206"/>
      <c r="J23" s="206"/>
      <c r="K23" s="205"/>
    </row>
    <row r="24" spans="1:11">
      <c r="A24" s="204" t="s">
        <v>1353</v>
      </c>
      <c r="B24" s="205"/>
      <c r="C24" s="207" t="s">
        <v>1474</v>
      </c>
      <c r="D24" s="206"/>
      <c r="E24" s="206"/>
      <c r="F24" s="206"/>
      <c r="G24" s="206"/>
      <c r="H24" s="206"/>
      <c r="I24" s="206"/>
      <c r="J24" s="206"/>
      <c r="K24" s="205"/>
    </row>
    <row r="25" spans="1:11">
      <c r="A25" s="204" t="s">
        <v>1356</v>
      </c>
      <c r="B25" s="205"/>
      <c r="C25" s="207" t="s">
        <v>1475</v>
      </c>
      <c r="D25" s="206"/>
      <c r="E25" s="206"/>
      <c r="F25" s="206"/>
      <c r="G25" s="206"/>
      <c r="H25" s="206"/>
      <c r="I25" s="206"/>
      <c r="J25" s="206"/>
      <c r="K25" s="205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H327"/>
  <sheetViews>
    <sheetView topLeftCell="A43" workbookViewId="0">
      <selection activeCell="J57" sqref="J57"/>
    </sheetView>
  </sheetViews>
  <sheetFormatPr defaultRowHeight="13.2"/>
  <cols>
    <col min="1" max="1" width="4.44140625" bestFit="1" customWidth="1"/>
    <col min="3" max="3" width="7.21875" bestFit="1" customWidth="1"/>
    <col min="4" max="4" width="5.21875" bestFit="1" customWidth="1"/>
    <col min="5" max="5" width="20.109375" bestFit="1" customWidth="1"/>
    <col min="6" max="6" width="37.44140625" bestFit="1" customWidth="1"/>
    <col min="8" max="8" width="38.33203125" bestFit="1" customWidth="1"/>
  </cols>
  <sheetData>
    <row r="1" spans="1:8">
      <c r="A1" s="3" t="s">
        <v>689</v>
      </c>
      <c r="B1" s="3" t="s">
        <v>690</v>
      </c>
      <c r="C1" s="3" t="s">
        <v>691</v>
      </c>
      <c r="D1" s="3" t="s">
        <v>692</v>
      </c>
      <c r="E1" s="3" t="s">
        <v>693</v>
      </c>
      <c r="F1" s="3" t="s">
        <v>694</v>
      </c>
      <c r="G1" s="4" t="s">
        <v>711</v>
      </c>
      <c r="H1" s="4" t="s">
        <v>712</v>
      </c>
    </row>
    <row r="2" spans="1:8">
      <c r="A2" s="2">
        <v>1</v>
      </c>
      <c r="B2" s="2">
        <v>101</v>
      </c>
      <c r="C2" s="2" t="s">
        <v>65</v>
      </c>
      <c r="D2" s="2" t="s">
        <v>435</v>
      </c>
      <c r="E2" s="2" t="s">
        <v>1473</v>
      </c>
      <c r="F2" s="2" t="s">
        <v>66</v>
      </c>
      <c r="G2" s="5" t="s">
        <v>713</v>
      </c>
      <c r="H2" s="5" t="s">
        <v>714</v>
      </c>
    </row>
    <row r="3" spans="1:8">
      <c r="A3" s="2">
        <v>2</v>
      </c>
      <c r="B3" s="2">
        <v>102</v>
      </c>
      <c r="C3" s="2" t="s">
        <v>65</v>
      </c>
      <c r="D3" s="2" t="s">
        <v>435</v>
      </c>
      <c r="E3" s="2" t="s">
        <v>67</v>
      </c>
      <c r="F3" s="2" t="s">
        <v>68</v>
      </c>
      <c r="G3" s="5" t="s">
        <v>715</v>
      </c>
      <c r="H3" s="5" t="s">
        <v>716</v>
      </c>
    </row>
    <row r="4" spans="1:8">
      <c r="A4" s="2">
        <v>3</v>
      </c>
      <c r="B4" s="2">
        <v>103</v>
      </c>
      <c r="C4" s="2" t="s">
        <v>65</v>
      </c>
      <c r="D4" s="2" t="s">
        <v>435</v>
      </c>
      <c r="E4" s="2" t="s">
        <v>69</v>
      </c>
      <c r="F4" s="2" t="s">
        <v>70</v>
      </c>
      <c r="G4" s="5" t="s">
        <v>717</v>
      </c>
      <c r="H4" s="5" t="s">
        <v>718</v>
      </c>
    </row>
    <row r="5" spans="1:8">
      <c r="A5" s="2">
        <v>4</v>
      </c>
      <c r="B5" s="2">
        <v>104</v>
      </c>
      <c r="C5" s="2" t="s">
        <v>65</v>
      </c>
      <c r="D5" s="2" t="s">
        <v>435</v>
      </c>
      <c r="E5" s="2" t="s">
        <v>71</v>
      </c>
      <c r="F5" s="2" t="s">
        <v>72</v>
      </c>
      <c r="G5" s="5" t="s">
        <v>719</v>
      </c>
      <c r="H5" s="5" t="s">
        <v>720</v>
      </c>
    </row>
    <row r="6" spans="1:8">
      <c r="A6" s="2">
        <v>5</v>
      </c>
      <c r="B6" s="2">
        <v>105</v>
      </c>
      <c r="C6" s="2" t="s">
        <v>65</v>
      </c>
      <c r="D6" s="2" t="s">
        <v>435</v>
      </c>
      <c r="E6" s="2" t="s">
        <v>73</v>
      </c>
      <c r="F6" s="2" t="s">
        <v>74</v>
      </c>
      <c r="G6" s="5" t="s">
        <v>721</v>
      </c>
      <c r="H6" s="5" t="s">
        <v>722</v>
      </c>
    </row>
    <row r="7" spans="1:8">
      <c r="A7" s="2">
        <v>6</v>
      </c>
      <c r="B7" s="2">
        <v>106</v>
      </c>
      <c r="C7" s="2" t="s">
        <v>65</v>
      </c>
      <c r="D7" s="2" t="s">
        <v>435</v>
      </c>
      <c r="E7" s="2" t="s">
        <v>75</v>
      </c>
      <c r="F7" s="2" t="s">
        <v>76</v>
      </c>
      <c r="G7" s="5" t="s">
        <v>723</v>
      </c>
      <c r="H7" s="5" t="s">
        <v>724</v>
      </c>
    </row>
    <row r="8" spans="1:8">
      <c r="A8" s="2">
        <v>7</v>
      </c>
      <c r="B8" s="2">
        <v>107</v>
      </c>
      <c r="C8" s="2" t="s">
        <v>65</v>
      </c>
      <c r="D8" s="2" t="s">
        <v>435</v>
      </c>
      <c r="E8" s="2" t="s">
        <v>77</v>
      </c>
      <c r="F8" s="2" t="s">
        <v>78</v>
      </c>
      <c r="G8" s="5" t="s">
        <v>725</v>
      </c>
      <c r="H8" s="5" t="s">
        <v>726</v>
      </c>
    </row>
    <row r="9" spans="1:8">
      <c r="A9" s="2">
        <v>8</v>
      </c>
      <c r="B9" s="2">
        <v>108</v>
      </c>
      <c r="C9" s="2" t="s">
        <v>65</v>
      </c>
      <c r="D9" s="2" t="s">
        <v>435</v>
      </c>
      <c r="E9" s="2" t="s">
        <v>79</v>
      </c>
      <c r="F9" s="2" t="s">
        <v>80</v>
      </c>
      <c r="G9" s="5" t="s">
        <v>727</v>
      </c>
      <c r="H9" s="5" t="s">
        <v>728</v>
      </c>
    </row>
    <row r="10" spans="1:8">
      <c r="A10" s="2">
        <v>9</v>
      </c>
      <c r="B10" s="2">
        <v>109</v>
      </c>
      <c r="C10" s="2" t="s">
        <v>65</v>
      </c>
      <c r="D10" s="2" t="s">
        <v>435</v>
      </c>
      <c r="E10" s="2" t="s">
        <v>81</v>
      </c>
      <c r="F10" s="2" t="s">
        <v>82</v>
      </c>
      <c r="G10" s="5" t="s">
        <v>729</v>
      </c>
      <c r="H10" s="5" t="s">
        <v>730</v>
      </c>
    </row>
    <row r="11" spans="1:8">
      <c r="A11" s="2">
        <v>10</v>
      </c>
      <c r="B11" s="2">
        <v>110</v>
      </c>
      <c r="C11" s="2" t="s">
        <v>65</v>
      </c>
      <c r="D11" s="2" t="s">
        <v>435</v>
      </c>
      <c r="E11" s="2" t="s">
        <v>83</v>
      </c>
      <c r="F11" s="2" t="s">
        <v>84</v>
      </c>
      <c r="G11" s="5" t="s">
        <v>731</v>
      </c>
      <c r="H11" s="5" t="s">
        <v>732</v>
      </c>
    </row>
    <row r="12" spans="1:8">
      <c r="A12" s="2">
        <v>11</v>
      </c>
      <c r="B12" s="2">
        <v>111</v>
      </c>
      <c r="C12" s="2" t="s">
        <v>65</v>
      </c>
      <c r="D12" s="2" t="s">
        <v>435</v>
      </c>
      <c r="E12" s="2" t="s">
        <v>436</v>
      </c>
      <c r="F12" s="2" t="s">
        <v>85</v>
      </c>
      <c r="G12" s="5" t="s">
        <v>733</v>
      </c>
      <c r="H12" s="5" t="s">
        <v>734</v>
      </c>
    </row>
    <row r="13" spans="1:8">
      <c r="A13" s="2">
        <v>12</v>
      </c>
      <c r="B13" s="2">
        <v>112</v>
      </c>
      <c r="C13" s="2" t="s">
        <v>65</v>
      </c>
      <c r="D13" s="2" t="s">
        <v>435</v>
      </c>
      <c r="E13" s="2" t="s">
        <v>86</v>
      </c>
      <c r="F13" s="2" t="s">
        <v>87</v>
      </c>
      <c r="G13" s="5" t="s">
        <v>735</v>
      </c>
      <c r="H13" s="5" t="s">
        <v>736</v>
      </c>
    </row>
    <row r="14" spans="1:8">
      <c r="A14" s="2">
        <v>13</v>
      </c>
      <c r="B14" s="2">
        <v>113</v>
      </c>
      <c r="C14" s="2" t="s">
        <v>65</v>
      </c>
      <c r="D14" s="2" t="s">
        <v>435</v>
      </c>
      <c r="E14" s="2" t="s">
        <v>88</v>
      </c>
      <c r="F14" s="2" t="s">
        <v>89</v>
      </c>
      <c r="G14" s="5" t="s">
        <v>737</v>
      </c>
      <c r="H14" s="5" t="s">
        <v>738</v>
      </c>
    </row>
    <row r="15" spans="1:8">
      <c r="A15" s="2">
        <v>14</v>
      </c>
      <c r="B15" s="2">
        <v>114</v>
      </c>
      <c r="C15" s="2" t="s">
        <v>65</v>
      </c>
      <c r="D15" s="2" t="s">
        <v>435</v>
      </c>
      <c r="E15" s="2" t="s">
        <v>90</v>
      </c>
      <c r="F15" s="2" t="s">
        <v>91</v>
      </c>
      <c r="G15" s="5" t="s">
        <v>739</v>
      </c>
      <c r="H15" s="5" t="s">
        <v>740</v>
      </c>
    </row>
    <row r="16" spans="1:8">
      <c r="A16" s="2">
        <v>15</v>
      </c>
      <c r="B16" s="2">
        <v>115</v>
      </c>
      <c r="C16" s="2" t="s">
        <v>65</v>
      </c>
      <c r="D16" s="2" t="s">
        <v>435</v>
      </c>
      <c r="E16" s="2" t="s">
        <v>92</v>
      </c>
      <c r="F16" s="2" t="s">
        <v>93</v>
      </c>
      <c r="G16" s="5" t="s">
        <v>741</v>
      </c>
      <c r="H16" s="5" t="s">
        <v>742</v>
      </c>
    </row>
    <row r="17" spans="1:8">
      <c r="A17" s="2">
        <v>16</v>
      </c>
      <c r="B17" s="2">
        <v>116</v>
      </c>
      <c r="C17" s="2" t="s">
        <v>65</v>
      </c>
      <c r="D17" s="2" t="s">
        <v>435</v>
      </c>
      <c r="E17" s="2" t="s">
        <v>94</v>
      </c>
      <c r="F17" s="2" t="s">
        <v>95</v>
      </c>
      <c r="G17" s="5" t="s">
        <v>743</v>
      </c>
      <c r="H17" s="5" t="s">
        <v>744</v>
      </c>
    </row>
    <row r="18" spans="1:8">
      <c r="A18" s="2">
        <v>17</v>
      </c>
      <c r="B18" s="2">
        <v>117</v>
      </c>
      <c r="C18" s="2" t="s">
        <v>65</v>
      </c>
      <c r="D18" s="2" t="s">
        <v>435</v>
      </c>
      <c r="E18" s="2" t="s">
        <v>96</v>
      </c>
      <c r="F18" s="2" t="s">
        <v>97</v>
      </c>
      <c r="G18" s="5" t="s">
        <v>745</v>
      </c>
      <c r="H18" s="5" t="s">
        <v>746</v>
      </c>
    </row>
    <row r="19" spans="1:8">
      <c r="A19" s="2">
        <v>18</v>
      </c>
      <c r="B19" s="2">
        <v>118</v>
      </c>
      <c r="C19" s="2" t="s">
        <v>65</v>
      </c>
      <c r="D19" s="2" t="s">
        <v>435</v>
      </c>
      <c r="E19" s="2" t="s">
        <v>98</v>
      </c>
      <c r="F19" s="2" t="s">
        <v>99</v>
      </c>
      <c r="G19" s="5" t="s">
        <v>747</v>
      </c>
      <c r="H19" s="5" t="s">
        <v>748</v>
      </c>
    </row>
    <row r="20" spans="1:8">
      <c r="A20" s="2">
        <v>19</v>
      </c>
      <c r="B20" s="2">
        <v>119</v>
      </c>
      <c r="C20" s="2" t="s">
        <v>65</v>
      </c>
      <c r="D20" s="2" t="s">
        <v>435</v>
      </c>
      <c r="E20" s="2" t="s">
        <v>100</v>
      </c>
      <c r="F20" s="2" t="s">
        <v>437</v>
      </c>
      <c r="G20" s="5" t="s">
        <v>749</v>
      </c>
      <c r="H20" s="5" t="s">
        <v>750</v>
      </c>
    </row>
    <row r="21" spans="1:8">
      <c r="A21" s="2">
        <v>20</v>
      </c>
      <c r="B21" s="2">
        <v>120</v>
      </c>
      <c r="C21" s="2" t="s">
        <v>65</v>
      </c>
      <c r="D21" s="2" t="s">
        <v>435</v>
      </c>
      <c r="E21" s="2" t="s">
        <v>101</v>
      </c>
      <c r="F21" s="2" t="s">
        <v>102</v>
      </c>
      <c r="G21" s="5" t="s">
        <v>751</v>
      </c>
      <c r="H21" s="5" t="s">
        <v>752</v>
      </c>
    </row>
    <row r="22" spans="1:8">
      <c r="A22" s="2">
        <v>21</v>
      </c>
      <c r="B22" s="2">
        <v>121</v>
      </c>
      <c r="C22" s="2" t="s">
        <v>65</v>
      </c>
      <c r="D22" s="2" t="s">
        <v>435</v>
      </c>
      <c r="E22" s="2" t="s">
        <v>103</v>
      </c>
      <c r="F22" s="2" t="s">
        <v>104</v>
      </c>
      <c r="G22" s="5" t="s">
        <v>753</v>
      </c>
      <c r="H22" s="5" t="s">
        <v>754</v>
      </c>
    </row>
    <row r="23" spans="1:8">
      <c r="A23" s="2">
        <v>22</v>
      </c>
      <c r="B23" s="2">
        <v>122</v>
      </c>
      <c r="C23" s="2" t="s">
        <v>65</v>
      </c>
      <c r="D23" s="2" t="s">
        <v>435</v>
      </c>
      <c r="E23" s="2" t="s">
        <v>105</v>
      </c>
      <c r="F23" s="2" t="s">
        <v>106</v>
      </c>
      <c r="G23" s="5" t="s">
        <v>755</v>
      </c>
      <c r="H23" s="5" t="s">
        <v>756</v>
      </c>
    </row>
    <row r="24" spans="1:8">
      <c r="A24" s="2">
        <v>23</v>
      </c>
      <c r="B24" s="2">
        <v>123</v>
      </c>
      <c r="C24" s="2" t="s">
        <v>65</v>
      </c>
      <c r="D24" s="2" t="s">
        <v>435</v>
      </c>
      <c r="E24" s="2" t="s">
        <v>438</v>
      </c>
      <c r="F24" s="2" t="s">
        <v>107</v>
      </c>
      <c r="G24" s="5" t="s">
        <v>757</v>
      </c>
      <c r="H24" s="5" t="s">
        <v>758</v>
      </c>
    </row>
    <row r="25" spans="1:8">
      <c r="A25" s="2">
        <v>24</v>
      </c>
      <c r="B25" s="2">
        <v>124</v>
      </c>
      <c r="C25" s="2" t="s">
        <v>65</v>
      </c>
      <c r="D25" s="2" t="s">
        <v>435</v>
      </c>
      <c r="E25" s="2" t="s">
        <v>439</v>
      </c>
      <c r="F25" s="2" t="s">
        <v>108</v>
      </c>
      <c r="G25" s="5" t="s">
        <v>759</v>
      </c>
      <c r="H25" s="5" t="s">
        <v>760</v>
      </c>
    </row>
    <row r="26" spans="1:8">
      <c r="A26" s="2">
        <v>25</v>
      </c>
      <c r="B26" s="2">
        <v>125</v>
      </c>
      <c r="C26" s="2" t="s">
        <v>65</v>
      </c>
      <c r="D26" s="2" t="s">
        <v>435</v>
      </c>
      <c r="E26" s="2" t="s">
        <v>440</v>
      </c>
      <c r="F26" s="2" t="s">
        <v>109</v>
      </c>
      <c r="G26" s="5" t="s">
        <v>761</v>
      </c>
      <c r="H26" s="5" t="s">
        <v>762</v>
      </c>
    </row>
    <row r="27" spans="1:8">
      <c r="A27" s="2">
        <v>26</v>
      </c>
      <c r="B27" s="2">
        <v>126</v>
      </c>
      <c r="C27" s="2" t="s">
        <v>65</v>
      </c>
      <c r="D27" s="2" t="s">
        <v>435</v>
      </c>
      <c r="E27" s="2" t="s">
        <v>441</v>
      </c>
      <c r="F27" s="2" t="s">
        <v>110</v>
      </c>
      <c r="G27" s="5" t="s">
        <v>763</v>
      </c>
      <c r="H27" s="5" t="s">
        <v>764</v>
      </c>
    </row>
    <row r="28" spans="1:8">
      <c r="A28" s="2">
        <v>27</v>
      </c>
      <c r="B28" s="2">
        <v>127</v>
      </c>
      <c r="C28" s="2" t="s">
        <v>65</v>
      </c>
      <c r="D28" s="2" t="s">
        <v>435</v>
      </c>
      <c r="E28" s="2" t="s">
        <v>111</v>
      </c>
      <c r="F28" s="2" t="s">
        <v>112</v>
      </c>
      <c r="G28" s="5" t="s">
        <v>765</v>
      </c>
      <c r="H28" s="5" t="s">
        <v>766</v>
      </c>
    </row>
    <row r="29" spans="1:8">
      <c r="A29" s="2">
        <v>28</v>
      </c>
      <c r="B29" s="2">
        <v>128</v>
      </c>
      <c r="C29" s="2" t="s">
        <v>65</v>
      </c>
      <c r="D29" s="2" t="s">
        <v>435</v>
      </c>
      <c r="E29" s="2" t="s">
        <v>113</v>
      </c>
      <c r="F29" s="2" t="s">
        <v>114</v>
      </c>
      <c r="G29" s="5" t="s">
        <v>767</v>
      </c>
      <c r="H29" s="5" t="s">
        <v>768</v>
      </c>
    </row>
    <row r="30" spans="1:8">
      <c r="A30" s="2">
        <v>29</v>
      </c>
      <c r="B30" s="2">
        <v>129</v>
      </c>
      <c r="C30" s="2" t="s">
        <v>65</v>
      </c>
      <c r="D30" s="2" t="s">
        <v>435</v>
      </c>
      <c r="E30" s="2" t="s">
        <v>442</v>
      </c>
      <c r="F30" s="2" t="s">
        <v>115</v>
      </c>
      <c r="G30" s="5" t="s">
        <v>769</v>
      </c>
      <c r="H30" s="5" t="s">
        <v>770</v>
      </c>
    </row>
    <row r="31" spans="1:8">
      <c r="A31" s="2">
        <v>30</v>
      </c>
      <c r="B31" s="2">
        <v>130</v>
      </c>
      <c r="C31" s="2" t="s">
        <v>65</v>
      </c>
      <c r="D31" s="2" t="s">
        <v>435</v>
      </c>
      <c r="E31" s="2" t="s">
        <v>443</v>
      </c>
      <c r="F31" s="2" t="s">
        <v>116</v>
      </c>
      <c r="G31" s="5" t="s">
        <v>771</v>
      </c>
      <c r="H31" s="5" t="s">
        <v>772</v>
      </c>
    </row>
    <row r="32" spans="1:8">
      <c r="A32" s="2">
        <v>31</v>
      </c>
      <c r="B32" s="2">
        <v>131</v>
      </c>
      <c r="C32" s="2" t="s">
        <v>65</v>
      </c>
      <c r="D32" s="2" t="s">
        <v>435</v>
      </c>
      <c r="E32" s="2" t="s">
        <v>117</v>
      </c>
      <c r="F32" s="2" t="s">
        <v>118</v>
      </c>
      <c r="G32" s="5" t="s">
        <v>773</v>
      </c>
      <c r="H32" s="5" t="s">
        <v>774</v>
      </c>
    </row>
    <row r="33" spans="1:8">
      <c r="A33" s="2">
        <v>32</v>
      </c>
      <c r="B33" s="2">
        <v>132</v>
      </c>
      <c r="C33" s="2" t="s">
        <v>65</v>
      </c>
      <c r="D33" s="2" t="s">
        <v>435</v>
      </c>
      <c r="E33" s="2" t="s">
        <v>119</v>
      </c>
      <c r="F33" s="2" t="s">
        <v>120</v>
      </c>
      <c r="G33" s="5" t="s">
        <v>775</v>
      </c>
      <c r="H33" s="5" t="s">
        <v>776</v>
      </c>
    </row>
    <row r="34" spans="1:8">
      <c r="A34" s="2">
        <v>33</v>
      </c>
      <c r="B34" s="2">
        <v>133</v>
      </c>
      <c r="C34" s="2" t="s">
        <v>65</v>
      </c>
      <c r="D34" s="2" t="s">
        <v>435</v>
      </c>
      <c r="E34" s="2" t="s">
        <v>444</v>
      </c>
      <c r="F34" s="2" t="s">
        <v>445</v>
      </c>
      <c r="G34" s="5" t="s">
        <v>777</v>
      </c>
      <c r="H34" s="5" t="s">
        <v>778</v>
      </c>
    </row>
    <row r="35" spans="1:8">
      <c r="A35" s="2">
        <v>34</v>
      </c>
      <c r="B35" s="2">
        <v>134</v>
      </c>
      <c r="C35" s="2" t="s">
        <v>65</v>
      </c>
      <c r="D35" s="2" t="s">
        <v>435</v>
      </c>
      <c r="E35" s="2" t="s">
        <v>121</v>
      </c>
      <c r="F35" s="2" t="s">
        <v>122</v>
      </c>
      <c r="G35" s="5" t="s">
        <v>779</v>
      </c>
      <c r="H35" s="5" t="s">
        <v>780</v>
      </c>
    </row>
    <row r="36" spans="1:8">
      <c r="A36" s="2">
        <v>35</v>
      </c>
      <c r="B36" s="2">
        <v>135</v>
      </c>
      <c r="C36" s="2" t="s">
        <v>65</v>
      </c>
      <c r="D36" s="2" t="s">
        <v>435</v>
      </c>
      <c r="E36" s="2" t="s">
        <v>446</v>
      </c>
      <c r="F36" s="2" t="s">
        <v>447</v>
      </c>
      <c r="G36" s="5" t="s">
        <v>781</v>
      </c>
      <c r="H36" s="5" t="s">
        <v>782</v>
      </c>
    </row>
    <row r="37" spans="1:8">
      <c r="A37" s="2">
        <v>36</v>
      </c>
      <c r="B37" s="2">
        <v>136</v>
      </c>
      <c r="C37" s="2" t="s">
        <v>65</v>
      </c>
      <c r="D37" s="2" t="s">
        <v>435</v>
      </c>
      <c r="E37" s="2" t="s">
        <v>448</v>
      </c>
      <c r="F37" s="2" t="s">
        <v>123</v>
      </c>
      <c r="G37" s="5" t="s">
        <v>783</v>
      </c>
      <c r="H37" s="5" t="s">
        <v>784</v>
      </c>
    </row>
    <row r="38" spans="1:8">
      <c r="A38" s="2">
        <v>37</v>
      </c>
      <c r="B38" s="2">
        <v>137</v>
      </c>
      <c r="C38" s="2" t="s">
        <v>65</v>
      </c>
      <c r="D38" s="2" t="s">
        <v>435</v>
      </c>
      <c r="E38" s="2" t="s">
        <v>449</v>
      </c>
      <c r="F38" s="2" t="s">
        <v>124</v>
      </c>
      <c r="G38" s="5" t="s">
        <v>785</v>
      </c>
      <c r="H38" s="5" t="s">
        <v>786</v>
      </c>
    </row>
    <row r="39" spans="1:8">
      <c r="A39" s="2">
        <v>38</v>
      </c>
      <c r="B39" s="2">
        <v>138</v>
      </c>
      <c r="C39" s="2" t="s">
        <v>65</v>
      </c>
      <c r="D39" s="2" t="s">
        <v>450</v>
      </c>
      <c r="E39" s="2" t="s">
        <v>451</v>
      </c>
      <c r="F39" s="2" t="s">
        <v>452</v>
      </c>
      <c r="G39" s="5" t="s">
        <v>787</v>
      </c>
      <c r="H39" s="5" t="s">
        <v>788</v>
      </c>
    </row>
    <row r="40" spans="1:8">
      <c r="A40" s="2">
        <v>39</v>
      </c>
      <c r="B40" s="2">
        <v>139</v>
      </c>
      <c r="C40" s="2" t="s">
        <v>65</v>
      </c>
      <c r="D40" s="2" t="s">
        <v>450</v>
      </c>
      <c r="E40" s="2" t="s">
        <v>453</v>
      </c>
      <c r="F40" s="2" t="s">
        <v>454</v>
      </c>
      <c r="G40" s="5" t="s">
        <v>789</v>
      </c>
      <c r="H40" s="5" t="s">
        <v>790</v>
      </c>
    </row>
    <row r="41" spans="1:8">
      <c r="A41" s="2">
        <v>40</v>
      </c>
      <c r="B41" s="2">
        <v>140</v>
      </c>
      <c r="C41" s="2" t="s">
        <v>65</v>
      </c>
      <c r="D41" s="2" t="s">
        <v>450</v>
      </c>
      <c r="E41" s="2" t="s">
        <v>455</v>
      </c>
      <c r="F41" s="2" t="s">
        <v>456</v>
      </c>
      <c r="G41" s="5" t="s">
        <v>791</v>
      </c>
      <c r="H41" s="5" t="s">
        <v>792</v>
      </c>
    </row>
    <row r="42" spans="1:8">
      <c r="A42" s="2">
        <v>41</v>
      </c>
      <c r="B42" s="2">
        <v>141</v>
      </c>
      <c r="C42" s="2" t="s">
        <v>65</v>
      </c>
      <c r="D42" s="2" t="s">
        <v>450</v>
      </c>
      <c r="E42" s="2" t="s">
        <v>457</v>
      </c>
      <c r="F42" s="2" t="s">
        <v>458</v>
      </c>
      <c r="G42" s="5" t="s">
        <v>793</v>
      </c>
      <c r="H42" s="5" t="s">
        <v>794</v>
      </c>
    </row>
    <row r="43" spans="1:8">
      <c r="A43" s="2">
        <v>42</v>
      </c>
      <c r="B43" s="2">
        <v>142</v>
      </c>
      <c r="C43" s="2" t="s">
        <v>65</v>
      </c>
      <c r="D43" s="2" t="s">
        <v>450</v>
      </c>
      <c r="E43" s="2" t="s">
        <v>459</v>
      </c>
      <c r="F43" s="2" t="s">
        <v>460</v>
      </c>
      <c r="G43" s="5" t="s">
        <v>795</v>
      </c>
      <c r="H43" s="5" t="s">
        <v>796</v>
      </c>
    </row>
    <row r="44" spans="1:8">
      <c r="A44" s="2">
        <v>43</v>
      </c>
      <c r="B44" s="2">
        <v>143</v>
      </c>
      <c r="C44" s="2" t="s">
        <v>65</v>
      </c>
      <c r="D44" s="2" t="s">
        <v>450</v>
      </c>
      <c r="E44" s="2" t="s">
        <v>461</v>
      </c>
      <c r="F44" s="2" t="s">
        <v>462</v>
      </c>
      <c r="G44" s="5" t="s">
        <v>797</v>
      </c>
      <c r="H44" s="5" t="s">
        <v>798</v>
      </c>
    </row>
    <row r="45" spans="1:8">
      <c r="A45" s="2">
        <v>44</v>
      </c>
      <c r="B45" s="2">
        <v>144</v>
      </c>
      <c r="C45" s="2" t="s">
        <v>65</v>
      </c>
      <c r="D45" s="2" t="s">
        <v>463</v>
      </c>
      <c r="E45" s="2" t="s">
        <v>125</v>
      </c>
      <c r="F45" s="2" t="s">
        <v>126</v>
      </c>
      <c r="G45" s="5" t="s">
        <v>799</v>
      </c>
      <c r="H45" s="5" t="s">
        <v>800</v>
      </c>
    </row>
    <row r="46" spans="1:8">
      <c r="A46" s="2">
        <v>45</v>
      </c>
      <c r="B46" s="2">
        <v>145</v>
      </c>
      <c r="C46" s="2" t="s">
        <v>65</v>
      </c>
      <c r="D46" s="2" t="s">
        <v>463</v>
      </c>
      <c r="E46" s="2" t="s">
        <v>464</v>
      </c>
      <c r="F46" s="2" t="s">
        <v>127</v>
      </c>
      <c r="G46" s="5" t="s">
        <v>801</v>
      </c>
      <c r="H46" s="5" t="s">
        <v>802</v>
      </c>
    </row>
    <row r="47" spans="1:8">
      <c r="A47" s="2">
        <v>46</v>
      </c>
      <c r="B47" s="2">
        <v>146</v>
      </c>
      <c r="C47" s="2" t="s">
        <v>65</v>
      </c>
      <c r="D47" s="2" t="s">
        <v>463</v>
      </c>
      <c r="E47" s="2" t="s">
        <v>465</v>
      </c>
      <c r="F47" s="2" t="s">
        <v>429</v>
      </c>
      <c r="G47" s="5" t="s">
        <v>803</v>
      </c>
      <c r="H47" s="5" t="s">
        <v>804</v>
      </c>
    </row>
    <row r="48" spans="1:8">
      <c r="A48" s="2">
        <v>47</v>
      </c>
      <c r="B48" s="2">
        <v>147</v>
      </c>
      <c r="C48" s="2" t="s">
        <v>65</v>
      </c>
      <c r="D48" s="2" t="s">
        <v>463</v>
      </c>
      <c r="E48" s="2" t="s">
        <v>466</v>
      </c>
      <c r="F48" s="2" t="s">
        <v>128</v>
      </c>
      <c r="G48" s="5" t="s">
        <v>805</v>
      </c>
      <c r="H48" s="5" t="s">
        <v>806</v>
      </c>
    </row>
    <row r="49" spans="1:8">
      <c r="A49" s="2">
        <v>48</v>
      </c>
      <c r="B49" s="2">
        <v>148</v>
      </c>
      <c r="C49" s="2" t="s">
        <v>65</v>
      </c>
      <c r="D49" s="2" t="s">
        <v>463</v>
      </c>
      <c r="E49" s="2" t="s">
        <v>467</v>
      </c>
      <c r="F49" s="2" t="s">
        <v>129</v>
      </c>
      <c r="G49" s="5" t="s">
        <v>807</v>
      </c>
      <c r="H49" s="5" t="s">
        <v>808</v>
      </c>
    </row>
    <row r="50" spans="1:8">
      <c r="A50" s="2">
        <v>49</v>
      </c>
      <c r="B50" s="2">
        <v>149</v>
      </c>
      <c r="C50" s="2" t="s">
        <v>65</v>
      </c>
      <c r="D50" s="2" t="s">
        <v>463</v>
      </c>
      <c r="E50" s="2" t="s">
        <v>468</v>
      </c>
      <c r="F50" s="2" t="s">
        <v>469</v>
      </c>
      <c r="G50" s="5" t="s">
        <v>809</v>
      </c>
      <c r="H50" s="5" t="s">
        <v>810</v>
      </c>
    </row>
    <row r="51" spans="1:8">
      <c r="A51" s="2">
        <v>50</v>
      </c>
      <c r="B51" s="2">
        <v>150</v>
      </c>
      <c r="C51" s="2" t="s">
        <v>65</v>
      </c>
      <c r="D51" s="2" t="s">
        <v>463</v>
      </c>
      <c r="E51" s="2" t="s">
        <v>470</v>
      </c>
      <c r="F51" s="2" t="s">
        <v>130</v>
      </c>
      <c r="G51" s="5" t="s">
        <v>811</v>
      </c>
      <c r="H51" s="5" t="s">
        <v>812</v>
      </c>
    </row>
    <row r="52" spans="1:8">
      <c r="A52" s="2">
        <v>51</v>
      </c>
      <c r="B52" s="2">
        <v>151</v>
      </c>
      <c r="C52" s="2" t="s">
        <v>65</v>
      </c>
      <c r="D52" s="2" t="s">
        <v>463</v>
      </c>
      <c r="E52" s="2" t="s">
        <v>471</v>
      </c>
      <c r="F52" s="2" t="s">
        <v>131</v>
      </c>
      <c r="G52" s="5" t="s">
        <v>813</v>
      </c>
      <c r="H52" s="5" t="s">
        <v>814</v>
      </c>
    </row>
    <row r="53" spans="1:8">
      <c r="A53" s="2">
        <v>52</v>
      </c>
      <c r="B53" s="2">
        <v>152</v>
      </c>
      <c r="C53" s="2" t="s">
        <v>65</v>
      </c>
      <c r="D53" s="2" t="s">
        <v>463</v>
      </c>
      <c r="E53" s="2" t="s">
        <v>132</v>
      </c>
      <c r="F53" s="2" t="s">
        <v>133</v>
      </c>
      <c r="G53" s="5" t="s">
        <v>815</v>
      </c>
      <c r="H53" s="5" t="s">
        <v>816</v>
      </c>
    </row>
    <row r="54" spans="1:8">
      <c r="A54" s="2">
        <v>53</v>
      </c>
      <c r="B54" s="2">
        <v>153</v>
      </c>
      <c r="C54" s="2" t="s">
        <v>65</v>
      </c>
      <c r="D54" s="2" t="s">
        <v>463</v>
      </c>
      <c r="E54" s="2" t="s">
        <v>134</v>
      </c>
      <c r="F54" s="2" t="s">
        <v>135</v>
      </c>
      <c r="G54" s="5" t="s">
        <v>1247</v>
      </c>
      <c r="H54" s="5" t="s">
        <v>1248</v>
      </c>
    </row>
    <row r="55" spans="1:8">
      <c r="A55" s="2">
        <v>54</v>
      </c>
      <c r="B55" s="2">
        <v>154</v>
      </c>
      <c r="C55" s="2" t="s">
        <v>65</v>
      </c>
      <c r="D55" s="2" t="s">
        <v>463</v>
      </c>
      <c r="E55" s="2" t="s">
        <v>472</v>
      </c>
      <c r="F55" s="2" t="s">
        <v>136</v>
      </c>
      <c r="G55" s="5" t="s">
        <v>817</v>
      </c>
      <c r="H55" s="5" t="s">
        <v>818</v>
      </c>
    </row>
    <row r="56" spans="1:8">
      <c r="A56" s="2">
        <v>55</v>
      </c>
      <c r="B56" s="2">
        <v>155</v>
      </c>
      <c r="C56" s="2" t="s">
        <v>65</v>
      </c>
      <c r="D56" s="2" t="s">
        <v>463</v>
      </c>
      <c r="E56" s="2" t="s">
        <v>137</v>
      </c>
      <c r="F56" s="2" t="s">
        <v>138</v>
      </c>
      <c r="G56" s="5" t="s">
        <v>819</v>
      </c>
      <c r="H56" s="5" t="s">
        <v>820</v>
      </c>
    </row>
    <row r="57" spans="1:8">
      <c r="A57" s="2">
        <v>56</v>
      </c>
      <c r="B57" s="2">
        <v>156</v>
      </c>
      <c r="C57" s="2" t="s">
        <v>65</v>
      </c>
      <c r="D57" s="2" t="s">
        <v>463</v>
      </c>
      <c r="E57" s="2" t="s">
        <v>1497</v>
      </c>
      <c r="F57" s="2" t="s">
        <v>1498</v>
      </c>
      <c r="G57" s="5" t="s">
        <v>1499</v>
      </c>
      <c r="H57" s="5" t="s">
        <v>1500</v>
      </c>
    </row>
    <row r="58" spans="1:8">
      <c r="A58" s="2">
        <v>57</v>
      </c>
      <c r="B58" s="2">
        <v>157</v>
      </c>
      <c r="C58" s="2" t="s">
        <v>65</v>
      </c>
      <c r="D58" s="2" t="s">
        <v>463</v>
      </c>
      <c r="E58" s="2" t="s">
        <v>473</v>
      </c>
      <c r="F58" s="2" t="s">
        <v>139</v>
      </c>
      <c r="G58" s="5" t="s">
        <v>821</v>
      </c>
      <c r="H58" s="5" t="s">
        <v>822</v>
      </c>
    </row>
    <row r="59" spans="1:8">
      <c r="A59" s="2">
        <v>58</v>
      </c>
      <c r="B59" s="2">
        <v>158</v>
      </c>
      <c r="C59" s="2" t="s">
        <v>65</v>
      </c>
      <c r="D59" s="2" t="s">
        <v>463</v>
      </c>
      <c r="E59" s="2" t="s">
        <v>474</v>
      </c>
      <c r="F59" s="2" t="s">
        <v>140</v>
      </c>
      <c r="G59" s="5" t="s">
        <v>1517</v>
      </c>
      <c r="H59" s="5" t="s">
        <v>823</v>
      </c>
    </row>
    <row r="60" spans="1:8">
      <c r="A60" s="2">
        <v>59</v>
      </c>
      <c r="B60" s="2">
        <v>159</v>
      </c>
      <c r="C60" s="2" t="s">
        <v>65</v>
      </c>
      <c r="D60" s="2" t="s">
        <v>463</v>
      </c>
      <c r="E60" s="2" t="s">
        <v>475</v>
      </c>
      <c r="F60" s="2" t="s">
        <v>476</v>
      </c>
      <c r="G60" s="5" t="s">
        <v>1540</v>
      </c>
      <c r="H60" s="5" t="s">
        <v>1539</v>
      </c>
    </row>
    <row r="61" spans="1:8">
      <c r="A61" s="2">
        <v>60</v>
      </c>
      <c r="B61" s="2">
        <v>160</v>
      </c>
      <c r="C61" s="2" t="s">
        <v>65</v>
      </c>
      <c r="D61" s="2" t="s">
        <v>463</v>
      </c>
      <c r="E61" s="2" t="s">
        <v>141</v>
      </c>
      <c r="F61" s="2" t="s">
        <v>142</v>
      </c>
      <c r="G61" s="5" t="s">
        <v>824</v>
      </c>
      <c r="H61" s="5" t="s">
        <v>825</v>
      </c>
    </row>
    <row r="62" spans="1:8">
      <c r="A62" s="2">
        <v>61</v>
      </c>
      <c r="B62" s="2">
        <v>161</v>
      </c>
      <c r="C62" s="2" t="s">
        <v>65</v>
      </c>
      <c r="D62" s="2" t="s">
        <v>463</v>
      </c>
      <c r="E62" s="2" t="s">
        <v>477</v>
      </c>
      <c r="F62" s="2" t="s">
        <v>143</v>
      </c>
      <c r="G62" s="5" t="s">
        <v>826</v>
      </c>
      <c r="H62" s="5" t="s">
        <v>827</v>
      </c>
    </row>
    <row r="63" spans="1:8">
      <c r="A63" s="2">
        <v>62</v>
      </c>
      <c r="B63" s="2">
        <v>162</v>
      </c>
      <c r="C63" s="2" t="s">
        <v>65</v>
      </c>
      <c r="D63" s="2" t="s">
        <v>463</v>
      </c>
      <c r="E63" s="2" t="s">
        <v>478</v>
      </c>
      <c r="F63" s="2" t="s">
        <v>144</v>
      </c>
      <c r="G63" s="5" t="s">
        <v>828</v>
      </c>
      <c r="H63" s="5" t="s">
        <v>829</v>
      </c>
    </row>
    <row r="64" spans="1:8">
      <c r="A64" s="2">
        <v>63</v>
      </c>
      <c r="B64" s="2">
        <v>163</v>
      </c>
      <c r="C64" s="2" t="s">
        <v>65</v>
      </c>
      <c r="D64" s="2" t="s">
        <v>463</v>
      </c>
      <c r="E64" s="2" t="s">
        <v>479</v>
      </c>
      <c r="F64" s="2" t="s">
        <v>480</v>
      </c>
      <c r="G64" s="5" t="s">
        <v>830</v>
      </c>
      <c r="H64" s="5" t="s">
        <v>831</v>
      </c>
    </row>
    <row r="65" spans="1:8">
      <c r="A65" s="2">
        <v>64</v>
      </c>
      <c r="B65" s="2">
        <v>164</v>
      </c>
      <c r="C65" s="2" t="s">
        <v>65</v>
      </c>
      <c r="D65" s="2" t="s">
        <v>463</v>
      </c>
      <c r="E65" s="2" t="s">
        <v>145</v>
      </c>
      <c r="F65" s="2" t="s">
        <v>146</v>
      </c>
      <c r="G65" s="5" t="s">
        <v>832</v>
      </c>
      <c r="H65" s="5" t="s">
        <v>833</v>
      </c>
    </row>
    <row r="66" spans="1:8">
      <c r="A66" s="2">
        <v>65</v>
      </c>
      <c r="B66" s="2">
        <v>165</v>
      </c>
      <c r="C66" s="2" t="s">
        <v>65</v>
      </c>
      <c r="D66" s="2" t="s">
        <v>463</v>
      </c>
      <c r="E66" s="2" t="s">
        <v>481</v>
      </c>
      <c r="F66" s="2" t="s">
        <v>147</v>
      </c>
      <c r="G66" s="5" t="s">
        <v>834</v>
      </c>
      <c r="H66" s="5" t="s">
        <v>835</v>
      </c>
    </row>
    <row r="67" spans="1:8">
      <c r="A67" s="2">
        <v>66</v>
      </c>
      <c r="B67" s="2">
        <v>166</v>
      </c>
      <c r="C67" s="2" t="s">
        <v>65</v>
      </c>
      <c r="D67" s="2" t="s">
        <v>435</v>
      </c>
      <c r="E67" s="2" t="s">
        <v>482</v>
      </c>
      <c r="F67" s="2" t="s">
        <v>483</v>
      </c>
      <c r="G67" s="5" t="s">
        <v>719</v>
      </c>
      <c r="H67" s="5" t="s">
        <v>720</v>
      </c>
    </row>
    <row r="68" spans="1:8">
      <c r="A68" s="2">
        <v>67</v>
      </c>
      <c r="B68" s="2">
        <v>167</v>
      </c>
      <c r="C68" s="2" t="s">
        <v>65</v>
      </c>
      <c r="D68" s="2" t="s">
        <v>435</v>
      </c>
      <c r="E68" s="2" t="s">
        <v>484</v>
      </c>
      <c r="F68" s="2" t="s">
        <v>485</v>
      </c>
      <c r="G68" s="5" t="s">
        <v>715</v>
      </c>
      <c r="H68" s="5" t="s">
        <v>716</v>
      </c>
    </row>
    <row r="69" spans="1:8">
      <c r="A69" s="2">
        <v>68</v>
      </c>
      <c r="B69" s="2">
        <v>168</v>
      </c>
      <c r="C69" s="2" t="s">
        <v>65</v>
      </c>
      <c r="D69" s="2" t="s">
        <v>435</v>
      </c>
      <c r="E69" s="2" t="s">
        <v>486</v>
      </c>
      <c r="F69" s="2" t="s">
        <v>487</v>
      </c>
      <c r="G69" s="5" t="s">
        <v>717</v>
      </c>
      <c r="H69" s="5" t="s">
        <v>718</v>
      </c>
    </row>
    <row r="70" spans="1:8">
      <c r="A70" s="2">
        <v>69</v>
      </c>
      <c r="B70" s="2">
        <v>169</v>
      </c>
      <c r="C70" s="2" t="s">
        <v>65</v>
      </c>
      <c r="D70" s="2" t="s">
        <v>435</v>
      </c>
      <c r="E70" s="2" t="s">
        <v>488</v>
      </c>
      <c r="F70" s="2" t="s">
        <v>489</v>
      </c>
      <c r="G70" s="5" t="s">
        <v>757</v>
      </c>
      <c r="H70" s="5" t="s">
        <v>758</v>
      </c>
    </row>
    <row r="71" spans="1:8">
      <c r="A71" s="2">
        <v>70</v>
      </c>
      <c r="B71" s="2">
        <v>170</v>
      </c>
      <c r="C71" s="2" t="s">
        <v>65</v>
      </c>
      <c r="D71" s="2" t="s">
        <v>435</v>
      </c>
      <c r="E71" s="2" t="s">
        <v>490</v>
      </c>
      <c r="F71" s="2" t="s">
        <v>491</v>
      </c>
      <c r="G71" s="5" t="s">
        <v>769</v>
      </c>
      <c r="H71" s="5" t="s">
        <v>770</v>
      </c>
    </row>
    <row r="72" spans="1:8">
      <c r="A72" s="2">
        <v>71</v>
      </c>
      <c r="B72" s="2">
        <v>171</v>
      </c>
      <c r="C72" s="2" t="s">
        <v>65</v>
      </c>
      <c r="D72" s="2" t="s">
        <v>450</v>
      </c>
      <c r="E72" s="2" t="s">
        <v>492</v>
      </c>
      <c r="F72" s="2" t="s">
        <v>493</v>
      </c>
      <c r="G72" s="5" t="s">
        <v>836</v>
      </c>
      <c r="H72" s="5" t="s">
        <v>837</v>
      </c>
    </row>
    <row r="73" spans="1:8">
      <c r="A73" s="2">
        <v>72</v>
      </c>
      <c r="B73" s="2">
        <v>174</v>
      </c>
      <c r="C73" s="2" t="s">
        <v>65</v>
      </c>
      <c r="D73" s="2" t="s">
        <v>435</v>
      </c>
      <c r="E73" s="2" t="s">
        <v>494</v>
      </c>
      <c r="F73" s="2" t="s">
        <v>495</v>
      </c>
      <c r="G73" s="5" t="s">
        <v>838</v>
      </c>
      <c r="H73" s="5" t="s">
        <v>839</v>
      </c>
    </row>
    <row r="74" spans="1:8">
      <c r="A74" s="2">
        <v>73</v>
      </c>
      <c r="B74" s="2">
        <v>175</v>
      </c>
      <c r="C74" s="2" t="s">
        <v>65</v>
      </c>
      <c r="D74" s="2" t="s">
        <v>435</v>
      </c>
      <c r="E74" s="2" t="s">
        <v>496</v>
      </c>
      <c r="F74" s="2" t="s">
        <v>497</v>
      </c>
      <c r="G74" s="5" t="s">
        <v>838</v>
      </c>
      <c r="H74" s="5" t="s">
        <v>839</v>
      </c>
    </row>
    <row r="75" spans="1:8">
      <c r="A75" s="2">
        <v>74</v>
      </c>
      <c r="B75" s="2">
        <v>176</v>
      </c>
      <c r="C75" s="2" t="s">
        <v>65</v>
      </c>
      <c r="D75" s="2" t="s">
        <v>463</v>
      </c>
      <c r="E75" s="2" t="s">
        <v>498</v>
      </c>
      <c r="F75" s="2" t="s">
        <v>499</v>
      </c>
      <c r="G75" s="5" t="s">
        <v>840</v>
      </c>
      <c r="H75" s="5" t="s">
        <v>841</v>
      </c>
    </row>
    <row r="76" spans="1:8">
      <c r="A76" s="2">
        <v>75</v>
      </c>
      <c r="B76" s="2">
        <v>177</v>
      </c>
      <c r="C76" s="2" t="s">
        <v>65</v>
      </c>
      <c r="D76" s="2" t="s">
        <v>463</v>
      </c>
      <c r="E76" s="2" t="s">
        <v>500</v>
      </c>
      <c r="F76" s="2" t="s">
        <v>501</v>
      </c>
      <c r="G76" s="5" t="s">
        <v>842</v>
      </c>
      <c r="H76" s="5" t="s">
        <v>843</v>
      </c>
    </row>
    <row r="77" spans="1:8">
      <c r="A77" s="2">
        <v>76</v>
      </c>
      <c r="B77" s="2">
        <v>178</v>
      </c>
      <c r="C77" s="2" t="s">
        <v>65</v>
      </c>
      <c r="D77" s="2" t="s">
        <v>463</v>
      </c>
      <c r="E77" s="2" t="s">
        <v>502</v>
      </c>
      <c r="F77" s="2" t="s">
        <v>503</v>
      </c>
      <c r="G77" s="5" t="s">
        <v>844</v>
      </c>
      <c r="H77" s="5" t="s">
        <v>845</v>
      </c>
    </row>
    <row r="78" spans="1:8">
      <c r="A78" s="2">
        <v>77</v>
      </c>
      <c r="B78" s="2">
        <v>179</v>
      </c>
      <c r="C78" s="2" t="s">
        <v>65</v>
      </c>
      <c r="D78" s="2" t="s">
        <v>450</v>
      </c>
      <c r="E78" s="2" t="s">
        <v>504</v>
      </c>
      <c r="F78" s="2" t="s">
        <v>505</v>
      </c>
      <c r="G78" s="5" t="s">
        <v>846</v>
      </c>
      <c r="H78" s="5" t="s">
        <v>847</v>
      </c>
    </row>
    <row r="79" spans="1:8">
      <c r="A79" s="2">
        <v>78</v>
      </c>
      <c r="B79" s="2">
        <v>181</v>
      </c>
      <c r="C79" s="2" t="s">
        <v>65</v>
      </c>
      <c r="D79" s="2" t="s">
        <v>463</v>
      </c>
      <c r="E79" s="2" t="s">
        <v>506</v>
      </c>
      <c r="F79" s="2" t="s">
        <v>507</v>
      </c>
      <c r="G79" s="5" t="s">
        <v>848</v>
      </c>
      <c r="H79" s="5" t="s">
        <v>849</v>
      </c>
    </row>
    <row r="80" spans="1:8">
      <c r="A80" s="2">
        <v>79</v>
      </c>
      <c r="B80" s="2">
        <v>201</v>
      </c>
      <c r="C80" s="2" t="s">
        <v>148</v>
      </c>
      <c r="D80" s="2" t="s">
        <v>435</v>
      </c>
      <c r="E80" s="2" t="s">
        <v>508</v>
      </c>
      <c r="F80" s="2" t="s">
        <v>149</v>
      </c>
      <c r="G80" s="5" t="s">
        <v>850</v>
      </c>
      <c r="H80" s="5" t="s">
        <v>851</v>
      </c>
    </row>
    <row r="81" spans="1:8">
      <c r="A81" s="2">
        <v>80</v>
      </c>
      <c r="B81" s="2">
        <v>202</v>
      </c>
      <c r="C81" s="2" t="s">
        <v>148</v>
      </c>
      <c r="D81" s="2" t="s">
        <v>435</v>
      </c>
      <c r="E81" s="2" t="s">
        <v>509</v>
      </c>
      <c r="F81" s="2" t="s">
        <v>150</v>
      </c>
      <c r="G81" s="5" t="s">
        <v>852</v>
      </c>
      <c r="H81" s="5" t="s">
        <v>853</v>
      </c>
    </row>
    <row r="82" spans="1:8">
      <c r="A82" s="2">
        <v>81</v>
      </c>
      <c r="B82" s="2">
        <v>203</v>
      </c>
      <c r="C82" s="2" t="s">
        <v>148</v>
      </c>
      <c r="D82" s="2" t="s">
        <v>435</v>
      </c>
      <c r="E82" s="2" t="s">
        <v>510</v>
      </c>
      <c r="F82" s="2" t="s">
        <v>151</v>
      </c>
      <c r="G82" s="5" t="s">
        <v>854</v>
      </c>
      <c r="H82" s="5" t="s">
        <v>855</v>
      </c>
    </row>
    <row r="83" spans="1:8">
      <c r="A83" s="2">
        <v>82</v>
      </c>
      <c r="B83" s="2">
        <v>204</v>
      </c>
      <c r="C83" s="2" t="s">
        <v>148</v>
      </c>
      <c r="D83" s="2" t="s">
        <v>435</v>
      </c>
      <c r="E83" s="2" t="s">
        <v>511</v>
      </c>
      <c r="F83" s="2" t="s">
        <v>152</v>
      </c>
      <c r="G83" s="5" t="s">
        <v>856</v>
      </c>
      <c r="H83" s="5" t="s">
        <v>857</v>
      </c>
    </row>
    <row r="84" spans="1:8">
      <c r="A84" s="2">
        <v>83</v>
      </c>
      <c r="B84" s="2">
        <v>205</v>
      </c>
      <c r="C84" s="2" t="s">
        <v>148</v>
      </c>
      <c r="D84" s="2" t="s">
        <v>435</v>
      </c>
      <c r="E84" s="2" t="s">
        <v>512</v>
      </c>
      <c r="F84" s="2" t="s">
        <v>153</v>
      </c>
      <c r="G84" s="5" t="s">
        <v>858</v>
      </c>
      <c r="H84" s="5" t="s">
        <v>859</v>
      </c>
    </row>
    <row r="85" spans="1:8">
      <c r="A85" s="2">
        <v>84</v>
      </c>
      <c r="B85" s="2">
        <v>206</v>
      </c>
      <c r="C85" s="2" t="s">
        <v>148</v>
      </c>
      <c r="D85" s="2"/>
      <c r="E85" s="2"/>
      <c r="F85" s="2"/>
      <c r="G85" s="5"/>
      <c r="H85" s="5"/>
    </row>
    <row r="86" spans="1:8">
      <c r="A86" s="2">
        <v>85</v>
      </c>
      <c r="B86" s="2">
        <v>207</v>
      </c>
      <c r="C86" s="2" t="s">
        <v>148</v>
      </c>
      <c r="D86" s="2" t="s">
        <v>435</v>
      </c>
      <c r="E86" s="2" t="s">
        <v>513</v>
      </c>
      <c r="F86" s="2" t="s">
        <v>154</v>
      </c>
      <c r="G86" s="5" t="s">
        <v>860</v>
      </c>
      <c r="H86" s="5" t="s">
        <v>861</v>
      </c>
    </row>
    <row r="87" spans="1:8">
      <c r="A87" s="2">
        <v>86</v>
      </c>
      <c r="B87" s="2">
        <v>208</v>
      </c>
      <c r="C87" s="2" t="s">
        <v>148</v>
      </c>
      <c r="D87" s="2" t="s">
        <v>435</v>
      </c>
      <c r="E87" s="2" t="s">
        <v>514</v>
      </c>
      <c r="F87" s="2" t="s">
        <v>155</v>
      </c>
      <c r="G87" s="5" t="s">
        <v>862</v>
      </c>
      <c r="H87" s="5" t="s">
        <v>863</v>
      </c>
    </row>
    <row r="88" spans="1:8">
      <c r="A88" s="2">
        <v>87</v>
      </c>
      <c r="B88" s="2">
        <v>209</v>
      </c>
      <c r="C88" s="2" t="s">
        <v>148</v>
      </c>
      <c r="D88" s="2" t="s">
        <v>435</v>
      </c>
      <c r="E88" s="2" t="s">
        <v>515</v>
      </c>
      <c r="F88" s="2" t="s">
        <v>156</v>
      </c>
      <c r="G88" s="5" t="s">
        <v>864</v>
      </c>
      <c r="H88" s="5" t="s">
        <v>865</v>
      </c>
    </row>
    <row r="89" spans="1:8">
      <c r="A89" s="2">
        <v>88</v>
      </c>
      <c r="B89" s="2">
        <v>210</v>
      </c>
      <c r="C89" s="2" t="s">
        <v>148</v>
      </c>
      <c r="D89" s="2" t="s">
        <v>435</v>
      </c>
      <c r="E89" s="2" t="s">
        <v>516</v>
      </c>
      <c r="F89" s="2" t="s">
        <v>157</v>
      </c>
      <c r="G89" s="5" t="s">
        <v>866</v>
      </c>
      <c r="H89" s="5" t="s">
        <v>867</v>
      </c>
    </row>
    <row r="90" spans="1:8">
      <c r="A90" s="2">
        <v>89</v>
      </c>
      <c r="B90" s="2">
        <v>211</v>
      </c>
      <c r="C90" s="2" t="s">
        <v>148</v>
      </c>
      <c r="D90" s="2" t="s">
        <v>435</v>
      </c>
      <c r="E90" s="2" t="s">
        <v>517</v>
      </c>
      <c r="F90" s="2" t="s">
        <v>518</v>
      </c>
      <c r="G90" s="5" t="s">
        <v>868</v>
      </c>
      <c r="H90" s="5" t="s">
        <v>869</v>
      </c>
    </row>
    <row r="91" spans="1:8">
      <c r="A91" s="2">
        <v>90</v>
      </c>
      <c r="B91" s="2">
        <v>212</v>
      </c>
      <c r="C91" s="2" t="s">
        <v>148</v>
      </c>
      <c r="D91" s="2" t="s">
        <v>435</v>
      </c>
      <c r="E91" s="2" t="s">
        <v>519</v>
      </c>
      <c r="F91" s="2" t="s">
        <v>158</v>
      </c>
      <c r="G91" s="5" t="s">
        <v>870</v>
      </c>
      <c r="H91" s="5" t="s">
        <v>871</v>
      </c>
    </row>
    <row r="92" spans="1:8">
      <c r="A92" s="2">
        <v>91</v>
      </c>
      <c r="B92" s="2">
        <v>213</v>
      </c>
      <c r="C92" s="2" t="s">
        <v>148</v>
      </c>
      <c r="D92" s="2" t="s">
        <v>435</v>
      </c>
      <c r="E92" s="2" t="s">
        <v>520</v>
      </c>
      <c r="F92" s="2" t="s">
        <v>159</v>
      </c>
      <c r="G92" s="5" t="s">
        <v>872</v>
      </c>
      <c r="H92" s="5" t="s">
        <v>873</v>
      </c>
    </row>
    <row r="93" spans="1:8">
      <c r="A93" s="2">
        <v>92</v>
      </c>
      <c r="B93" s="2">
        <v>214</v>
      </c>
      <c r="C93" s="2" t="s">
        <v>148</v>
      </c>
      <c r="D93" s="2" t="s">
        <v>435</v>
      </c>
      <c r="E93" s="2" t="s">
        <v>521</v>
      </c>
      <c r="F93" s="2" t="s">
        <v>160</v>
      </c>
      <c r="G93" s="5" t="s">
        <v>874</v>
      </c>
      <c r="H93" s="5" t="s">
        <v>875</v>
      </c>
    </row>
    <row r="94" spans="1:8">
      <c r="A94" s="2">
        <v>93</v>
      </c>
      <c r="B94" s="2">
        <v>215</v>
      </c>
      <c r="C94" s="2" t="s">
        <v>148</v>
      </c>
      <c r="D94" s="2" t="s">
        <v>435</v>
      </c>
      <c r="E94" s="2" t="s">
        <v>522</v>
      </c>
      <c r="F94" s="2" t="s">
        <v>161</v>
      </c>
      <c r="G94" s="5" t="s">
        <v>876</v>
      </c>
      <c r="H94" s="5" t="s">
        <v>877</v>
      </c>
    </row>
    <row r="95" spans="1:8">
      <c r="A95" s="2">
        <v>94</v>
      </c>
      <c r="B95" s="2">
        <v>216</v>
      </c>
      <c r="C95" s="2" t="s">
        <v>148</v>
      </c>
      <c r="D95" s="2" t="s">
        <v>435</v>
      </c>
      <c r="E95" s="2" t="s">
        <v>523</v>
      </c>
      <c r="F95" s="2" t="s">
        <v>524</v>
      </c>
      <c r="G95" s="5" t="s">
        <v>878</v>
      </c>
      <c r="H95" s="5" t="s">
        <v>879</v>
      </c>
    </row>
    <row r="96" spans="1:8">
      <c r="A96" s="2">
        <v>95</v>
      </c>
      <c r="B96" s="2">
        <v>217</v>
      </c>
      <c r="C96" s="2" t="s">
        <v>148</v>
      </c>
      <c r="D96" s="2" t="s">
        <v>435</v>
      </c>
      <c r="E96" s="2" t="s">
        <v>525</v>
      </c>
      <c r="F96" s="2" t="s">
        <v>162</v>
      </c>
      <c r="G96" s="5" t="s">
        <v>880</v>
      </c>
      <c r="H96" s="5" t="s">
        <v>881</v>
      </c>
    </row>
    <row r="97" spans="1:8">
      <c r="A97" s="2">
        <v>96</v>
      </c>
      <c r="B97" s="2">
        <v>218</v>
      </c>
      <c r="C97" s="2" t="s">
        <v>148</v>
      </c>
      <c r="D97" s="2" t="s">
        <v>450</v>
      </c>
      <c r="E97" s="2" t="s">
        <v>526</v>
      </c>
      <c r="F97" s="2" t="s">
        <v>527</v>
      </c>
      <c r="G97" s="5" t="s">
        <v>882</v>
      </c>
      <c r="H97" s="5" t="s">
        <v>883</v>
      </c>
    </row>
    <row r="98" spans="1:8">
      <c r="A98" s="2">
        <v>97</v>
      </c>
      <c r="B98" s="2">
        <v>219</v>
      </c>
      <c r="C98" s="2" t="s">
        <v>148</v>
      </c>
      <c r="D98" s="2" t="s">
        <v>528</v>
      </c>
      <c r="E98" s="2" t="s">
        <v>529</v>
      </c>
      <c r="F98" s="2" t="s">
        <v>163</v>
      </c>
      <c r="G98" s="5" t="s">
        <v>884</v>
      </c>
      <c r="H98" s="5" t="s">
        <v>885</v>
      </c>
    </row>
    <row r="99" spans="1:8">
      <c r="A99" s="2">
        <v>98</v>
      </c>
      <c r="B99" s="2">
        <v>220</v>
      </c>
      <c r="C99" s="2" t="s">
        <v>148</v>
      </c>
      <c r="D99" s="2" t="s">
        <v>463</v>
      </c>
      <c r="E99" s="2" t="s">
        <v>530</v>
      </c>
      <c r="F99" s="2" t="s">
        <v>164</v>
      </c>
      <c r="G99" s="5" t="s">
        <v>886</v>
      </c>
      <c r="H99" s="5" t="s">
        <v>887</v>
      </c>
    </row>
    <row r="100" spans="1:8">
      <c r="A100" s="2">
        <v>99</v>
      </c>
      <c r="B100" s="2">
        <v>221</v>
      </c>
      <c r="C100" s="2" t="s">
        <v>148</v>
      </c>
      <c r="D100" s="2" t="s">
        <v>463</v>
      </c>
      <c r="E100" s="2" t="s">
        <v>531</v>
      </c>
      <c r="F100" s="2" t="s">
        <v>165</v>
      </c>
      <c r="G100" s="5" t="s">
        <v>888</v>
      </c>
      <c r="H100" s="5" t="s">
        <v>889</v>
      </c>
    </row>
    <row r="101" spans="1:8">
      <c r="A101" s="2">
        <v>100</v>
      </c>
      <c r="B101" s="2">
        <v>222</v>
      </c>
      <c r="C101" s="2" t="s">
        <v>148</v>
      </c>
      <c r="D101" s="2" t="s">
        <v>463</v>
      </c>
      <c r="E101" s="2" t="s">
        <v>532</v>
      </c>
      <c r="F101" s="2" t="s">
        <v>166</v>
      </c>
      <c r="G101" s="5" t="s">
        <v>890</v>
      </c>
      <c r="H101" s="5" t="s">
        <v>891</v>
      </c>
    </row>
    <row r="102" spans="1:8">
      <c r="A102" s="2">
        <v>101</v>
      </c>
      <c r="B102" s="2">
        <v>223</v>
      </c>
      <c r="C102" s="2" t="s">
        <v>148</v>
      </c>
      <c r="D102" s="2" t="s">
        <v>463</v>
      </c>
      <c r="E102" s="2" t="s">
        <v>533</v>
      </c>
      <c r="F102" s="2" t="s">
        <v>167</v>
      </c>
      <c r="G102" s="5" t="s">
        <v>892</v>
      </c>
      <c r="H102" s="5" t="s">
        <v>893</v>
      </c>
    </row>
    <row r="103" spans="1:8">
      <c r="A103" s="2">
        <v>102</v>
      </c>
      <c r="B103" s="2">
        <v>224</v>
      </c>
      <c r="C103" s="2" t="s">
        <v>148</v>
      </c>
      <c r="D103" s="2" t="s">
        <v>463</v>
      </c>
      <c r="E103" s="2" t="s">
        <v>534</v>
      </c>
      <c r="F103" s="2" t="s">
        <v>168</v>
      </c>
      <c r="G103" s="5" t="s">
        <v>894</v>
      </c>
      <c r="H103" s="5" t="s">
        <v>895</v>
      </c>
    </row>
    <row r="104" spans="1:8">
      <c r="A104" s="2">
        <v>103</v>
      </c>
      <c r="B104" s="2">
        <v>225</v>
      </c>
      <c r="C104" s="2" t="s">
        <v>148</v>
      </c>
      <c r="D104" s="2" t="s">
        <v>463</v>
      </c>
      <c r="E104" s="2" t="s">
        <v>535</v>
      </c>
      <c r="F104" s="2" t="s">
        <v>169</v>
      </c>
      <c r="G104" s="5" t="s">
        <v>896</v>
      </c>
      <c r="H104" s="5" t="s">
        <v>897</v>
      </c>
    </row>
    <row r="105" spans="1:8">
      <c r="A105" s="2">
        <v>104</v>
      </c>
      <c r="B105" s="2">
        <v>226</v>
      </c>
      <c r="C105" s="2" t="s">
        <v>148</v>
      </c>
      <c r="D105" s="2" t="s">
        <v>463</v>
      </c>
      <c r="E105" s="2" t="s">
        <v>536</v>
      </c>
      <c r="F105" s="2" t="s">
        <v>170</v>
      </c>
      <c r="G105" s="5" t="s">
        <v>898</v>
      </c>
      <c r="H105" s="5" t="s">
        <v>899</v>
      </c>
    </row>
    <row r="106" spans="1:8">
      <c r="A106" s="2">
        <v>105</v>
      </c>
      <c r="B106" s="2">
        <v>227</v>
      </c>
      <c r="C106" s="2" t="s">
        <v>148</v>
      </c>
      <c r="D106" s="2" t="s">
        <v>463</v>
      </c>
      <c r="E106" s="2" t="s">
        <v>537</v>
      </c>
      <c r="F106" s="2" t="s">
        <v>171</v>
      </c>
      <c r="G106" s="5" t="s">
        <v>900</v>
      </c>
      <c r="H106" s="5" t="s">
        <v>901</v>
      </c>
    </row>
    <row r="107" spans="1:8">
      <c r="A107" s="2">
        <v>106</v>
      </c>
      <c r="B107" s="2">
        <v>228</v>
      </c>
      <c r="C107" s="2" t="s">
        <v>148</v>
      </c>
      <c r="D107" s="2" t="s">
        <v>435</v>
      </c>
      <c r="E107" s="2" t="s">
        <v>538</v>
      </c>
      <c r="F107" s="2" t="s">
        <v>539</v>
      </c>
      <c r="G107" s="5" t="s">
        <v>850</v>
      </c>
      <c r="H107" s="5" t="s">
        <v>851</v>
      </c>
    </row>
    <row r="108" spans="1:8">
      <c r="A108" s="2">
        <v>107</v>
      </c>
      <c r="B108" s="2">
        <v>229</v>
      </c>
      <c r="C108" s="2" t="s">
        <v>540</v>
      </c>
      <c r="D108" s="2" t="s">
        <v>463</v>
      </c>
      <c r="E108" s="2" t="s">
        <v>541</v>
      </c>
      <c r="F108" s="2" t="s">
        <v>542</v>
      </c>
      <c r="G108" s="5" t="s">
        <v>1538</v>
      </c>
      <c r="H108" s="5" t="s">
        <v>1537</v>
      </c>
    </row>
    <row r="109" spans="1:8">
      <c r="A109" s="2">
        <v>109</v>
      </c>
      <c r="B109" s="2">
        <v>291</v>
      </c>
      <c r="C109" s="2" t="s">
        <v>543</v>
      </c>
      <c r="D109" s="2" t="s">
        <v>544</v>
      </c>
      <c r="E109" s="2" t="s">
        <v>545</v>
      </c>
      <c r="F109" s="2" t="s">
        <v>546</v>
      </c>
      <c r="G109" s="2" t="s">
        <v>1249</v>
      </c>
      <c r="H109" s="2" t="s">
        <v>902</v>
      </c>
    </row>
    <row r="110" spans="1:8">
      <c r="A110" s="2">
        <v>110</v>
      </c>
      <c r="B110" s="2">
        <v>292</v>
      </c>
      <c r="C110" s="2" t="s">
        <v>543</v>
      </c>
      <c r="D110" s="2" t="s">
        <v>547</v>
      </c>
      <c r="E110" s="2" t="s">
        <v>548</v>
      </c>
      <c r="F110" s="2" t="s">
        <v>549</v>
      </c>
      <c r="G110" s="2" t="s">
        <v>1250</v>
      </c>
      <c r="H110" s="2" t="s">
        <v>903</v>
      </c>
    </row>
    <row r="111" spans="1:8">
      <c r="A111" s="2">
        <v>111</v>
      </c>
      <c r="B111" s="2">
        <v>301</v>
      </c>
      <c r="C111" s="2" t="s">
        <v>172</v>
      </c>
      <c r="D111" s="2" t="s">
        <v>435</v>
      </c>
      <c r="E111" s="2" t="s">
        <v>173</v>
      </c>
      <c r="F111" s="2" t="s">
        <v>174</v>
      </c>
      <c r="G111" s="5" t="s">
        <v>904</v>
      </c>
      <c r="H111" s="5" t="s">
        <v>905</v>
      </c>
    </row>
    <row r="112" spans="1:8">
      <c r="A112" s="2">
        <v>112</v>
      </c>
      <c r="B112" s="2">
        <v>302</v>
      </c>
      <c r="C112" s="2" t="s">
        <v>172</v>
      </c>
      <c r="D112" s="2" t="s">
        <v>435</v>
      </c>
      <c r="E112" s="2" t="s">
        <v>175</v>
      </c>
      <c r="F112" s="2" t="s">
        <v>176</v>
      </c>
      <c r="G112" s="5" t="s">
        <v>906</v>
      </c>
      <c r="H112" s="5" t="s">
        <v>907</v>
      </c>
    </row>
    <row r="113" spans="1:8">
      <c r="A113" s="2">
        <v>113</v>
      </c>
      <c r="B113" s="2">
        <v>303</v>
      </c>
      <c r="C113" s="2" t="s">
        <v>172</v>
      </c>
      <c r="D113" s="2" t="s">
        <v>435</v>
      </c>
      <c r="E113" s="2" t="s">
        <v>550</v>
      </c>
      <c r="F113" s="2" t="s">
        <v>177</v>
      </c>
      <c r="G113" s="5" t="s">
        <v>908</v>
      </c>
      <c r="H113" s="5" t="s">
        <v>909</v>
      </c>
    </row>
    <row r="114" spans="1:8">
      <c r="A114" s="2">
        <v>114</v>
      </c>
      <c r="B114" s="2">
        <v>305</v>
      </c>
      <c r="C114" s="2" t="s">
        <v>172</v>
      </c>
      <c r="D114" s="2" t="s">
        <v>435</v>
      </c>
      <c r="E114" s="2" t="s">
        <v>178</v>
      </c>
      <c r="F114" s="2" t="s">
        <v>179</v>
      </c>
      <c r="G114" s="5" t="s">
        <v>910</v>
      </c>
      <c r="H114" s="5" t="s">
        <v>911</v>
      </c>
    </row>
    <row r="115" spans="1:8">
      <c r="A115" s="2">
        <v>115</v>
      </c>
      <c r="B115" s="2">
        <v>306</v>
      </c>
      <c r="C115" s="2" t="s">
        <v>172</v>
      </c>
      <c r="D115" s="2" t="s">
        <v>435</v>
      </c>
      <c r="E115" s="2" t="s">
        <v>551</v>
      </c>
      <c r="F115" s="2" t="s">
        <v>180</v>
      </c>
      <c r="G115" s="5" t="s">
        <v>912</v>
      </c>
      <c r="H115" s="5" t="s">
        <v>913</v>
      </c>
    </row>
    <row r="116" spans="1:8">
      <c r="A116" s="2">
        <v>116</v>
      </c>
      <c r="B116" s="2">
        <v>307</v>
      </c>
      <c r="C116" s="2" t="s">
        <v>172</v>
      </c>
      <c r="D116" s="2" t="s">
        <v>435</v>
      </c>
      <c r="E116" s="2" t="s">
        <v>552</v>
      </c>
      <c r="F116" s="2" t="s">
        <v>181</v>
      </c>
      <c r="G116" s="5" t="s">
        <v>914</v>
      </c>
      <c r="H116" s="5" t="s">
        <v>915</v>
      </c>
    </row>
    <row r="117" spans="1:8">
      <c r="A117" s="2">
        <v>117</v>
      </c>
      <c r="B117" s="2">
        <v>308</v>
      </c>
      <c r="C117" s="2" t="s">
        <v>172</v>
      </c>
      <c r="D117" s="2" t="s">
        <v>435</v>
      </c>
      <c r="E117" s="2" t="s">
        <v>553</v>
      </c>
      <c r="F117" s="2" t="s">
        <v>554</v>
      </c>
      <c r="G117" s="5" t="s">
        <v>916</v>
      </c>
      <c r="H117" s="5" t="s">
        <v>917</v>
      </c>
    </row>
    <row r="118" spans="1:8">
      <c r="A118" s="2">
        <v>118</v>
      </c>
      <c r="B118" s="2">
        <v>309</v>
      </c>
      <c r="C118" s="2" t="s">
        <v>172</v>
      </c>
      <c r="D118" s="2" t="s">
        <v>435</v>
      </c>
      <c r="E118" s="2" t="s">
        <v>182</v>
      </c>
      <c r="F118" s="2" t="s">
        <v>183</v>
      </c>
      <c r="G118" s="5" t="s">
        <v>918</v>
      </c>
      <c r="H118" s="5" t="s">
        <v>919</v>
      </c>
    </row>
    <row r="119" spans="1:8">
      <c r="A119" s="2">
        <v>119</v>
      </c>
      <c r="B119" s="2">
        <v>311</v>
      </c>
      <c r="C119" s="2" t="s">
        <v>172</v>
      </c>
      <c r="D119" s="2" t="s">
        <v>435</v>
      </c>
      <c r="E119" s="2" t="s">
        <v>184</v>
      </c>
      <c r="F119" s="2" t="s">
        <v>185</v>
      </c>
      <c r="G119" s="5" t="s">
        <v>920</v>
      </c>
      <c r="H119" s="5" t="s">
        <v>921</v>
      </c>
    </row>
    <row r="120" spans="1:8">
      <c r="A120" s="2">
        <v>120</v>
      </c>
      <c r="B120" s="2">
        <v>312</v>
      </c>
      <c r="C120" s="2" t="s">
        <v>172</v>
      </c>
      <c r="D120" s="2" t="s">
        <v>435</v>
      </c>
      <c r="E120" s="2" t="s">
        <v>555</v>
      </c>
      <c r="F120" s="2" t="s">
        <v>186</v>
      </c>
      <c r="G120" s="5" t="s">
        <v>922</v>
      </c>
      <c r="H120" s="5" t="s">
        <v>923</v>
      </c>
    </row>
    <row r="121" spans="1:8">
      <c r="A121" s="2">
        <v>121</v>
      </c>
      <c r="B121" s="2">
        <v>313</v>
      </c>
      <c r="C121" s="2" t="s">
        <v>172</v>
      </c>
      <c r="D121" s="2" t="s">
        <v>463</v>
      </c>
      <c r="E121" s="2" t="s">
        <v>556</v>
      </c>
      <c r="F121" s="2" t="s">
        <v>557</v>
      </c>
      <c r="G121" s="5" t="s">
        <v>924</v>
      </c>
      <c r="H121" s="5" t="s">
        <v>925</v>
      </c>
    </row>
    <row r="122" spans="1:8">
      <c r="A122" s="2">
        <v>122</v>
      </c>
      <c r="B122" s="2">
        <v>314</v>
      </c>
      <c r="C122" s="2" t="s">
        <v>172</v>
      </c>
      <c r="D122" s="2" t="s">
        <v>463</v>
      </c>
      <c r="E122" s="2" t="s">
        <v>187</v>
      </c>
      <c r="F122" s="2" t="s">
        <v>188</v>
      </c>
      <c r="G122" s="5" t="s">
        <v>926</v>
      </c>
      <c r="H122" s="5" t="s">
        <v>927</v>
      </c>
    </row>
    <row r="123" spans="1:8">
      <c r="A123" s="2">
        <v>123</v>
      </c>
      <c r="B123" s="2">
        <v>315</v>
      </c>
      <c r="C123" s="2" t="s">
        <v>172</v>
      </c>
      <c r="D123" s="2" t="s">
        <v>463</v>
      </c>
      <c r="E123" s="2" t="s">
        <v>189</v>
      </c>
      <c r="F123" s="2" t="s">
        <v>190</v>
      </c>
      <c r="G123" s="5" t="s">
        <v>928</v>
      </c>
      <c r="H123" s="5" t="s">
        <v>929</v>
      </c>
    </row>
    <row r="124" spans="1:8">
      <c r="A124" s="2">
        <v>124</v>
      </c>
      <c r="B124" s="2">
        <v>316</v>
      </c>
      <c r="C124" s="2" t="s">
        <v>172</v>
      </c>
      <c r="D124" s="2" t="s">
        <v>558</v>
      </c>
      <c r="E124" s="2" t="s">
        <v>559</v>
      </c>
      <c r="F124" s="2" t="s">
        <v>560</v>
      </c>
      <c r="G124" s="5" t="s">
        <v>930</v>
      </c>
      <c r="H124" s="5" t="s">
        <v>931</v>
      </c>
    </row>
    <row r="125" spans="1:8">
      <c r="A125" s="2">
        <v>125</v>
      </c>
      <c r="B125" s="2">
        <v>391</v>
      </c>
      <c r="C125" s="2" t="s">
        <v>172</v>
      </c>
      <c r="D125" s="2" t="s">
        <v>547</v>
      </c>
      <c r="E125" s="2" t="s">
        <v>561</v>
      </c>
      <c r="F125" s="2" t="s">
        <v>562</v>
      </c>
      <c r="G125" s="5" t="s">
        <v>1251</v>
      </c>
      <c r="H125" s="5" t="s">
        <v>932</v>
      </c>
    </row>
    <row r="126" spans="1:8">
      <c r="A126" s="2">
        <v>126</v>
      </c>
      <c r="B126" s="2">
        <v>392</v>
      </c>
      <c r="C126" s="2" t="s">
        <v>172</v>
      </c>
      <c r="D126" s="2" t="s">
        <v>563</v>
      </c>
      <c r="E126" s="2" t="s">
        <v>564</v>
      </c>
      <c r="F126" s="2" t="s">
        <v>565</v>
      </c>
      <c r="G126" s="5" t="s">
        <v>1252</v>
      </c>
      <c r="H126" s="5" t="s">
        <v>933</v>
      </c>
    </row>
    <row r="127" spans="1:8">
      <c r="A127" s="2">
        <v>127</v>
      </c>
      <c r="B127" s="2">
        <v>393</v>
      </c>
      <c r="C127" s="2" t="s">
        <v>172</v>
      </c>
      <c r="D127" s="2" t="s">
        <v>563</v>
      </c>
      <c r="E127" s="2" t="s">
        <v>566</v>
      </c>
      <c r="F127" s="2" t="s">
        <v>567</v>
      </c>
      <c r="G127" s="5" t="s">
        <v>1253</v>
      </c>
      <c r="H127" s="5" t="s">
        <v>934</v>
      </c>
    </row>
    <row r="128" spans="1:8">
      <c r="A128" s="2">
        <v>128</v>
      </c>
      <c r="B128" s="2">
        <v>317</v>
      </c>
      <c r="C128" s="2" t="s">
        <v>172</v>
      </c>
      <c r="D128" s="2" t="s">
        <v>435</v>
      </c>
      <c r="E128" s="2" t="s">
        <v>568</v>
      </c>
      <c r="F128" s="2" t="s">
        <v>569</v>
      </c>
      <c r="G128" s="5" t="s">
        <v>908</v>
      </c>
      <c r="H128" s="5" t="s">
        <v>909</v>
      </c>
    </row>
    <row r="129" spans="1:8">
      <c r="A129" s="2">
        <v>129</v>
      </c>
      <c r="B129" s="2">
        <v>401</v>
      </c>
      <c r="C129" s="2" t="s">
        <v>191</v>
      </c>
      <c r="D129" s="2" t="s">
        <v>435</v>
      </c>
      <c r="E129" s="2" t="s">
        <v>192</v>
      </c>
      <c r="F129" s="2" t="s">
        <v>193</v>
      </c>
      <c r="G129" s="5" t="s">
        <v>935</v>
      </c>
      <c r="H129" s="5" t="s">
        <v>936</v>
      </c>
    </row>
    <row r="130" spans="1:8">
      <c r="A130" s="2">
        <v>130</v>
      </c>
      <c r="B130" s="2">
        <v>402</v>
      </c>
      <c r="C130" s="2" t="s">
        <v>191</v>
      </c>
      <c r="D130" s="2" t="s">
        <v>435</v>
      </c>
      <c r="E130" s="2" t="s">
        <v>194</v>
      </c>
      <c r="F130" s="2" t="s">
        <v>195</v>
      </c>
      <c r="G130" s="5" t="s">
        <v>937</v>
      </c>
      <c r="H130" s="5" t="s">
        <v>938</v>
      </c>
    </row>
    <row r="131" spans="1:8">
      <c r="A131" s="2">
        <v>131</v>
      </c>
      <c r="B131" s="2">
        <v>403</v>
      </c>
      <c r="C131" s="2" t="s">
        <v>191</v>
      </c>
      <c r="D131" s="2" t="s">
        <v>435</v>
      </c>
      <c r="E131" s="2" t="s">
        <v>196</v>
      </c>
      <c r="F131" s="2" t="s">
        <v>197</v>
      </c>
      <c r="G131" s="5" t="s">
        <v>937</v>
      </c>
      <c r="H131" s="5" t="s">
        <v>939</v>
      </c>
    </row>
    <row r="132" spans="1:8">
      <c r="A132" s="2">
        <v>132</v>
      </c>
      <c r="B132" s="2">
        <v>404</v>
      </c>
      <c r="C132" s="2" t="s">
        <v>191</v>
      </c>
      <c r="D132" s="2" t="s">
        <v>435</v>
      </c>
      <c r="E132" s="2" t="s">
        <v>198</v>
      </c>
      <c r="F132" s="2" t="s">
        <v>199</v>
      </c>
      <c r="G132" s="5" t="s">
        <v>940</v>
      </c>
      <c r="H132" s="5" t="s">
        <v>941</v>
      </c>
    </row>
    <row r="133" spans="1:8">
      <c r="A133" s="2">
        <v>133</v>
      </c>
      <c r="B133" s="2">
        <v>405</v>
      </c>
      <c r="C133" s="2" t="s">
        <v>191</v>
      </c>
      <c r="D133" s="2" t="s">
        <v>435</v>
      </c>
      <c r="E133" s="2" t="s">
        <v>570</v>
      </c>
      <c r="F133" s="2" t="s">
        <v>200</v>
      </c>
      <c r="G133" s="5" t="s">
        <v>942</v>
      </c>
      <c r="H133" s="5" t="s">
        <v>943</v>
      </c>
    </row>
    <row r="134" spans="1:8">
      <c r="A134" s="2">
        <v>134</v>
      </c>
      <c r="B134" s="2">
        <v>406</v>
      </c>
      <c r="C134" s="2" t="s">
        <v>191</v>
      </c>
      <c r="D134" s="2" t="s">
        <v>435</v>
      </c>
      <c r="E134" s="2" t="s">
        <v>201</v>
      </c>
      <c r="F134" s="2" t="s">
        <v>202</v>
      </c>
      <c r="G134" s="5" t="s">
        <v>944</v>
      </c>
      <c r="H134" s="5" t="s">
        <v>945</v>
      </c>
    </row>
    <row r="135" spans="1:8">
      <c r="A135" s="2">
        <v>135</v>
      </c>
      <c r="B135" s="2">
        <v>407</v>
      </c>
      <c r="C135" s="2" t="s">
        <v>191</v>
      </c>
      <c r="D135" s="2" t="s">
        <v>605</v>
      </c>
      <c r="E135" s="2" t="s">
        <v>203</v>
      </c>
      <c r="F135" s="2" t="s">
        <v>571</v>
      </c>
      <c r="G135" s="5" t="s">
        <v>946</v>
      </c>
      <c r="H135" s="5" t="s">
        <v>947</v>
      </c>
    </row>
    <row r="136" spans="1:8">
      <c r="A136" s="2">
        <v>136</v>
      </c>
      <c r="B136" s="2">
        <v>408</v>
      </c>
      <c r="C136" s="2" t="s">
        <v>191</v>
      </c>
      <c r="D136" s="2" t="s">
        <v>435</v>
      </c>
      <c r="E136" s="2" t="s">
        <v>204</v>
      </c>
      <c r="F136" s="2" t="s">
        <v>205</v>
      </c>
      <c r="G136" s="5" t="s">
        <v>948</v>
      </c>
      <c r="H136" s="5" t="s">
        <v>949</v>
      </c>
    </row>
    <row r="137" spans="1:8">
      <c r="A137" s="2">
        <v>137</v>
      </c>
      <c r="B137" s="2">
        <v>409</v>
      </c>
      <c r="C137" s="2" t="s">
        <v>191</v>
      </c>
      <c r="D137" s="2" t="s">
        <v>435</v>
      </c>
      <c r="E137" s="2" t="s">
        <v>206</v>
      </c>
      <c r="F137" s="2" t="s">
        <v>207</v>
      </c>
      <c r="G137" s="5" t="s">
        <v>950</v>
      </c>
      <c r="H137" s="5" t="s">
        <v>951</v>
      </c>
    </row>
    <row r="138" spans="1:8">
      <c r="A138" s="2">
        <v>138</v>
      </c>
      <c r="B138" s="2">
        <v>410</v>
      </c>
      <c r="C138" s="2" t="s">
        <v>191</v>
      </c>
      <c r="D138" s="2"/>
      <c r="E138" s="2"/>
      <c r="F138" s="2"/>
      <c r="G138" s="5"/>
      <c r="H138" s="5"/>
    </row>
    <row r="139" spans="1:8">
      <c r="A139" s="2">
        <v>139</v>
      </c>
      <c r="B139" s="2">
        <v>411</v>
      </c>
      <c r="C139" s="2" t="s">
        <v>191</v>
      </c>
      <c r="D139" s="2" t="s">
        <v>435</v>
      </c>
      <c r="E139" s="2" t="s">
        <v>208</v>
      </c>
      <c r="F139" s="2" t="s">
        <v>209</v>
      </c>
      <c r="G139" s="5" t="s">
        <v>952</v>
      </c>
      <c r="H139" s="5" t="s">
        <v>953</v>
      </c>
    </row>
    <row r="140" spans="1:8">
      <c r="A140" s="2">
        <v>140</v>
      </c>
      <c r="B140" s="2">
        <v>412</v>
      </c>
      <c r="C140" s="2" t="s">
        <v>191</v>
      </c>
      <c r="D140" s="2" t="s">
        <v>435</v>
      </c>
      <c r="E140" s="2" t="s">
        <v>210</v>
      </c>
      <c r="F140" s="2" t="s">
        <v>211</v>
      </c>
      <c r="G140" s="5" t="s">
        <v>954</v>
      </c>
      <c r="H140" s="5" t="s">
        <v>955</v>
      </c>
    </row>
    <row r="141" spans="1:8">
      <c r="A141" s="2">
        <v>141</v>
      </c>
      <c r="B141" s="2">
        <v>413</v>
      </c>
      <c r="C141" s="2" t="s">
        <v>191</v>
      </c>
      <c r="D141" s="2" t="s">
        <v>435</v>
      </c>
      <c r="E141" s="2" t="s">
        <v>212</v>
      </c>
      <c r="F141" s="2" t="s">
        <v>572</v>
      </c>
      <c r="G141" s="5" t="s">
        <v>956</v>
      </c>
      <c r="H141" s="5" t="s">
        <v>957</v>
      </c>
    </row>
    <row r="142" spans="1:8">
      <c r="A142" s="2">
        <v>142</v>
      </c>
      <c r="B142" s="2">
        <v>414</v>
      </c>
      <c r="C142" s="2" t="s">
        <v>191</v>
      </c>
      <c r="D142" s="2" t="s">
        <v>435</v>
      </c>
      <c r="E142" s="2" t="s">
        <v>213</v>
      </c>
      <c r="F142" s="2" t="s">
        <v>214</v>
      </c>
      <c r="G142" s="5" t="s">
        <v>958</v>
      </c>
      <c r="H142" s="5" t="s">
        <v>959</v>
      </c>
    </row>
    <row r="143" spans="1:8">
      <c r="A143" s="2">
        <v>143</v>
      </c>
      <c r="B143" s="2">
        <v>415</v>
      </c>
      <c r="C143" s="2" t="s">
        <v>191</v>
      </c>
      <c r="D143" s="2" t="s">
        <v>435</v>
      </c>
      <c r="E143" s="2" t="s">
        <v>215</v>
      </c>
      <c r="F143" s="2" t="s">
        <v>216</v>
      </c>
      <c r="G143" s="5" t="s">
        <v>960</v>
      </c>
      <c r="H143" s="5" t="s">
        <v>961</v>
      </c>
    </row>
    <row r="144" spans="1:8">
      <c r="A144" s="2">
        <v>144</v>
      </c>
      <c r="B144" s="2">
        <v>416</v>
      </c>
      <c r="C144" s="2" t="s">
        <v>191</v>
      </c>
      <c r="D144" s="2" t="s">
        <v>435</v>
      </c>
      <c r="E144" s="2" t="s">
        <v>217</v>
      </c>
      <c r="F144" s="2" t="s">
        <v>218</v>
      </c>
      <c r="G144" s="5" t="s">
        <v>962</v>
      </c>
      <c r="H144" s="5" t="s">
        <v>963</v>
      </c>
    </row>
    <row r="145" spans="1:8">
      <c r="A145" s="2">
        <v>145</v>
      </c>
      <c r="B145" s="2">
        <v>417</v>
      </c>
      <c r="C145" s="2" t="s">
        <v>191</v>
      </c>
      <c r="D145" s="2" t="s">
        <v>435</v>
      </c>
      <c r="E145" s="2" t="s">
        <v>219</v>
      </c>
      <c r="F145" s="2" t="s">
        <v>220</v>
      </c>
      <c r="G145" s="5" t="s">
        <v>964</v>
      </c>
      <c r="H145" s="5" t="s">
        <v>965</v>
      </c>
    </row>
    <row r="146" spans="1:8">
      <c r="A146" s="2">
        <v>146</v>
      </c>
      <c r="B146" s="2">
        <v>418</v>
      </c>
      <c r="C146" s="2" t="s">
        <v>191</v>
      </c>
      <c r="D146" s="2" t="s">
        <v>450</v>
      </c>
      <c r="E146" s="2" t="s">
        <v>573</v>
      </c>
      <c r="F146" s="2" t="s">
        <v>221</v>
      </c>
      <c r="G146" s="5" t="s">
        <v>966</v>
      </c>
      <c r="H146" s="5" t="s">
        <v>967</v>
      </c>
    </row>
    <row r="147" spans="1:8">
      <c r="A147" s="2">
        <v>147</v>
      </c>
      <c r="B147" s="2">
        <v>419</v>
      </c>
      <c r="C147" s="2" t="s">
        <v>191</v>
      </c>
      <c r="D147" s="2" t="s">
        <v>450</v>
      </c>
      <c r="E147" s="2" t="s">
        <v>574</v>
      </c>
      <c r="F147" s="2" t="s">
        <v>222</v>
      </c>
      <c r="G147" s="5" t="s">
        <v>968</v>
      </c>
      <c r="H147" s="5" t="s">
        <v>969</v>
      </c>
    </row>
    <row r="148" spans="1:8">
      <c r="A148" s="2">
        <v>148</v>
      </c>
      <c r="B148" s="2">
        <v>420</v>
      </c>
      <c r="C148" s="2" t="s">
        <v>191</v>
      </c>
      <c r="D148" s="2" t="s">
        <v>435</v>
      </c>
      <c r="E148" s="2" t="s">
        <v>575</v>
      </c>
      <c r="F148" s="2" t="s">
        <v>576</v>
      </c>
      <c r="G148" s="5" t="s">
        <v>935</v>
      </c>
      <c r="H148" s="5" t="s">
        <v>936</v>
      </c>
    </row>
    <row r="149" spans="1:8">
      <c r="A149" s="2">
        <v>149</v>
      </c>
      <c r="B149" s="2">
        <v>421</v>
      </c>
      <c r="C149" s="2" t="s">
        <v>191</v>
      </c>
      <c r="D149" s="2" t="s">
        <v>435</v>
      </c>
      <c r="E149" s="2" t="s">
        <v>577</v>
      </c>
      <c r="F149" s="2" t="s">
        <v>578</v>
      </c>
      <c r="G149" s="5" t="s">
        <v>954</v>
      </c>
      <c r="H149" s="5" t="s">
        <v>955</v>
      </c>
    </row>
    <row r="150" spans="1:8">
      <c r="A150" s="2">
        <v>150</v>
      </c>
      <c r="B150" s="2">
        <v>423</v>
      </c>
      <c r="C150" s="2" t="s">
        <v>191</v>
      </c>
      <c r="D150" s="2" t="s">
        <v>463</v>
      </c>
      <c r="E150" s="2" t="s">
        <v>579</v>
      </c>
      <c r="F150" s="2" t="s">
        <v>580</v>
      </c>
      <c r="G150" s="5" t="s">
        <v>970</v>
      </c>
      <c r="H150" s="5" t="s">
        <v>971</v>
      </c>
    </row>
    <row r="151" spans="1:8">
      <c r="A151" s="2">
        <v>151</v>
      </c>
      <c r="B151" s="2">
        <v>491</v>
      </c>
      <c r="C151" s="2" t="s">
        <v>191</v>
      </c>
      <c r="D151" s="2" t="s">
        <v>544</v>
      </c>
      <c r="E151" s="2" t="s">
        <v>581</v>
      </c>
      <c r="F151" s="2" t="s">
        <v>582</v>
      </c>
      <c r="G151" s="5" t="s">
        <v>972</v>
      </c>
      <c r="H151" s="5" t="s">
        <v>973</v>
      </c>
    </row>
    <row r="152" spans="1:8">
      <c r="A152" s="2">
        <v>152</v>
      </c>
      <c r="B152" s="2">
        <v>492</v>
      </c>
      <c r="C152" s="2" t="s">
        <v>191</v>
      </c>
      <c r="D152" s="2" t="s">
        <v>544</v>
      </c>
      <c r="E152" s="2" t="s">
        <v>583</v>
      </c>
      <c r="F152" s="2" t="s">
        <v>584</v>
      </c>
      <c r="G152" s="5" t="s">
        <v>1254</v>
      </c>
      <c r="H152" s="5" t="s">
        <v>974</v>
      </c>
    </row>
    <row r="153" spans="1:8">
      <c r="A153" s="2">
        <v>153</v>
      </c>
      <c r="B153" s="2">
        <v>501</v>
      </c>
      <c r="C153" s="2" t="s">
        <v>223</v>
      </c>
      <c r="D153" s="2" t="s">
        <v>435</v>
      </c>
      <c r="E153" s="2" t="s">
        <v>224</v>
      </c>
      <c r="F153" s="2" t="s">
        <v>225</v>
      </c>
      <c r="G153" s="5" t="s">
        <v>975</v>
      </c>
      <c r="H153" s="5" t="s">
        <v>976</v>
      </c>
    </row>
    <row r="154" spans="1:8">
      <c r="A154" s="2">
        <v>154</v>
      </c>
      <c r="B154" s="2">
        <v>502</v>
      </c>
      <c r="C154" s="2" t="s">
        <v>223</v>
      </c>
      <c r="D154" s="2" t="s">
        <v>435</v>
      </c>
      <c r="E154" s="2" t="s">
        <v>226</v>
      </c>
      <c r="F154" s="2" t="s">
        <v>227</v>
      </c>
      <c r="G154" s="5" t="s">
        <v>977</v>
      </c>
      <c r="H154" s="5" t="s">
        <v>978</v>
      </c>
    </row>
    <row r="155" spans="1:8">
      <c r="A155" s="2">
        <v>155</v>
      </c>
      <c r="B155" s="2">
        <v>503</v>
      </c>
      <c r="C155" s="2" t="s">
        <v>223</v>
      </c>
      <c r="D155" s="2" t="s">
        <v>435</v>
      </c>
      <c r="E155" s="2" t="s">
        <v>228</v>
      </c>
      <c r="F155" s="2" t="s">
        <v>229</v>
      </c>
      <c r="G155" s="5" t="s">
        <v>979</v>
      </c>
      <c r="H155" s="5" t="s">
        <v>980</v>
      </c>
    </row>
    <row r="156" spans="1:8">
      <c r="A156" s="2">
        <v>156</v>
      </c>
      <c r="B156" s="2">
        <v>504</v>
      </c>
      <c r="C156" s="2" t="s">
        <v>223</v>
      </c>
      <c r="D156" s="2" t="s">
        <v>435</v>
      </c>
      <c r="E156" s="2" t="s">
        <v>230</v>
      </c>
      <c r="F156" s="2" t="s">
        <v>231</v>
      </c>
      <c r="G156" s="5" t="s">
        <v>981</v>
      </c>
      <c r="H156" s="5" t="s">
        <v>982</v>
      </c>
    </row>
    <row r="157" spans="1:8">
      <c r="A157" s="2">
        <v>157</v>
      </c>
      <c r="B157" s="2">
        <v>505</v>
      </c>
      <c r="C157" s="2" t="s">
        <v>223</v>
      </c>
      <c r="D157" s="2" t="s">
        <v>435</v>
      </c>
      <c r="E157" s="2" t="s">
        <v>232</v>
      </c>
      <c r="F157" s="2" t="s">
        <v>233</v>
      </c>
      <c r="G157" s="5" t="s">
        <v>983</v>
      </c>
      <c r="H157" s="5" t="s">
        <v>984</v>
      </c>
    </row>
    <row r="158" spans="1:8">
      <c r="A158" s="2">
        <v>158</v>
      </c>
      <c r="B158" s="2">
        <v>506</v>
      </c>
      <c r="C158" s="2" t="s">
        <v>223</v>
      </c>
      <c r="D158" s="2" t="s">
        <v>435</v>
      </c>
      <c r="E158" s="2" t="s">
        <v>234</v>
      </c>
      <c r="F158" s="2" t="s">
        <v>235</v>
      </c>
      <c r="G158" s="5" t="s">
        <v>985</v>
      </c>
      <c r="H158" s="5" t="s">
        <v>986</v>
      </c>
    </row>
    <row r="159" spans="1:8">
      <c r="A159" s="2">
        <v>159</v>
      </c>
      <c r="B159" s="2">
        <v>507</v>
      </c>
      <c r="C159" s="2" t="s">
        <v>223</v>
      </c>
      <c r="D159" s="2" t="s">
        <v>435</v>
      </c>
      <c r="E159" s="2" t="s">
        <v>236</v>
      </c>
      <c r="F159" s="2" t="s">
        <v>237</v>
      </c>
      <c r="G159" s="5" t="s">
        <v>987</v>
      </c>
      <c r="H159" s="5" t="s">
        <v>988</v>
      </c>
    </row>
    <row r="160" spans="1:8">
      <c r="A160" s="2">
        <v>160</v>
      </c>
      <c r="B160" s="2">
        <v>508</v>
      </c>
      <c r="C160" s="2" t="s">
        <v>223</v>
      </c>
      <c r="D160" s="2" t="s">
        <v>435</v>
      </c>
      <c r="E160" s="2" t="s">
        <v>585</v>
      </c>
      <c r="F160" s="2" t="s">
        <v>586</v>
      </c>
      <c r="G160" s="5" t="s">
        <v>989</v>
      </c>
      <c r="H160" s="5" t="s">
        <v>990</v>
      </c>
    </row>
    <row r="161" spans="1:8">
      <c r="A161" s="2">
        <v>161</v>
      </c>
      <c r="B161" s="2">
        <v>509</v>
      </c>
      <c r="C161" s="2" t="s">
        <v>223</v>
      </c>
      <c r="D161" s="2" t="s">
        <v>435</v>
      </c>
      <c r="E161" s="2" t="s">
        <v>238</v>
      </c>
      <c r="F161" s="2" t="s">
        <v>239</v>
      </c>
      <c r="G161" s="5" t="s">
        <v>991</v>
      </c>
      <c r="H161" s="5" t="s">
        <v>992</v>
      </c>
    </row>
    <row r="162" spans="1:8">
      <c r="A162" s="2">
        <v>162</v>
      </c>
      <c r="B162" s="2">
        <v>510</v>
      </c>
      <c r="C162" s="2" t="s">
        <v>223</v>
      </c>
      <c r="D162" s="2" t="s">
        <v>435</v>
      </c>
      <c r="E162" s="2" t="s">
        <v>240</v>
      </c>
      <c r="F162" s="2" t="s">
        <v>241</v>
      </c>
      <c r="G162" s="5" t="s">
        <v>993</v>
      </c>
      <c r="H162" s="5" t="s">
        <v>994</v>
      </c>
    </row>
    <row r="163" spans="1:8">
      <c r="A163" s="2">
        <v>163</v>
      </c>
      <c r="B163" s="2">
        <v>511</v>
      </c>
      <c r="C163" s="2" t="s">
        <v>223</v>
      </c>
      <c r="D163" s="2" t="s">
        <v>435</v>
      </c>
      <c r="E163" s="2" t="s">
        <v>242</v>
      </c>
      <c r="F163" s="2" t="s">
        <v>243</v>
      </c>
      <c r="G163" s="5" t="s">
        <v>995</v>
      </c>
      <c r="H163" s="5" t="s">
        <v>996</v>
      </c>
    </row>
    <row r="164" spans="1:8">
      <c r="A164" s="2">
        <v>164</v>
      </c>
      <c r="B164" s="2">
        <v>512</v>
      </c>
      <c r="C164" s="2" t="s">
        <v>223</v>
      </c>
      <c r="D164" s="2" t="s">
        <v>435</v>
      </c>
      <c r="E164" s="2" t="s">
        <v>244</v>
      </c>
      <c r="F164" s="2" t="s">
        <v>245</v>
      </c>
      <c r="G164" s="5" t="s">
        <v>997</v>
      </c>
      <c r="H164" s="5" t="s">
        <v>998</v>
      </c>
    </row>
    <row r="165" spans="1:8">
      <c r="A165" s="2">
        <v>165</v>
      </c>
      <c r="B165" s="2">
        <v>513</v>
      </c>
      <c r="C165" s="2" t="s">
        <v>223</v>
      </c>
      <c r="D165" s="2" t="s">
        <v>435</v>
      </c>
      <c r="E165" s="2" t="s">
        <v>246</v>
      </c>
      <c r="F165" s="2" t="s">
        <v>247</v>
      </c>
      <c r="G165" s="5" t="s">
        <v>999</v>
      </c>
      <c r="H165" s="5" t="s">
        <v>1000</v>
      </c>
    </row>
    <row r="166" spans="1:8">
      <c r="A166" s="2">
        <v>166</v>
      </c>
      <c r="B166" s="2">
        <v>514</v>
      </c>
      <c r="C166" s="2" t="s">
        <v>223</v>
      </c>
      <c r="D166" s="2" t="s">
        <v>435</v>
      </c>
      <c r="E166" s="2" t="s">
        <v>223</v>
      </c>
      <c r="F166" s="2" t="s">
        <v>248</v>
      </c>
      <c r="G166" s="5" t="s">
        <v>1001</v>
      </c>
      <c r="H166" s="5" t="s">
        <v>1002</v>
      </c>
    </row>
    <row r="167" spans="1:8">
      <c r="A167" s="2">
        <v>167</v>
      </c>
      <c r="B167" s="2">
        <v>515</v>
      </c>
      <c r="C167" s="2" t="s">
        <v>223</v>
      </c>
      <c r="D167" s="2" t="s">
        <v>435</v>
      </c>
      <c r="E167" s="2" t="s">
        <v>249</v>
      </c>
      <c r="F167" s="2" t="s">
        <v>250</v>
      </c>
      <c r="G167" s="5" t="s">
        <v>1003</v>
      </c>
      <c r="H167" s="5" t="s">
        <v>1004</v>
      </c>
    </row>
    <row r="168" spans="1:8">
      <c r="A168" s="2">
        <v>168</v>
      </c>
      <c r="B168" s="2">
        <v>516</v>
      </c>
      <c r="C168" s="2" t="s">
        <v>223</v>
      </c>
      <c r="D168" s="2" t="s">
        <v>435</v>
      </c>
      <c r="E168" s="2" t="s">
        <v>251</v>
      </c>
      <c r="F168" s="2" t="s">
        <v>252</v>
      </c>
      <c r="G168" s="5" t="s">
        <v>1005</v>
      </c>
      <c r="H168" s="5" t="s">
        <v>1006</v>
      </c>
    </row>
    <row r="169" spans="1:8">
      <c r="A169" s="2">
        <v>169</v>
      </c>
      <c r="B169" s="2">
        <v>517</v>
      </c>
      <c r="C169" s="2" t="s">
        <v>223</v>
      </c>
      <c r="D169" s="2" t="s">
        <v>435</v>
      </c>
      <c r="E169" s="2" t="s">
        <v>253</v>
      </c>
      <c r="F169" s="2" t="s">
        <v>254</v>
      </c>
      <c r="G169" s="5" t="s">
        <v>1007</v>
      </c>
      <c r="H169" s="5" t="s">
        <v>1008</v>
      </c>
    </row>
    <row r="170" spans="1:8">
      <c r="A170" s="2">
        <v>170</v>
      </c>
      <c r="B170" s="2">
        <v>518</v>
      </c>
      <c r="C170" s="2" t="s">
        <v>223</v>
      </c>
      <c r="D170" s="2" t="s">
        <v>528</v>
      </c>
      <c r="E170" s="2" t="s">
        <v>255</v>
      </c>
      <c r="F170" s="2" t="s">
        <v>256</v>
      </c>
      <c r="G170" s="5" t="s">
        <v>1009</v>
      </c>
      <c r="H170" s="5" t="s">
        <v>1010</v>
      </c>
    </row>
    <row r="171" spans="1:8">
      <c r="A171" s="2">
        <v>171</v>
      </c>
      <c r="B171" s="2">
        <v>519</v>
      </c>
      <c r="C171" s="2" t="s">
        <v>223</v>
      </c>
      <c r="D171" s="2" t="s">
        <v>463</v>
      </c>
      <c r="E171" s="2" t="s">
        <v>1501</v>
      </c>
      <c r="F171" s="2" t="s">
        <v>1502</v>
      </c>
      <c r="G171" s="5" t="s">
        <v>1011</v>
      </c>
      <c r="H171" s="5" t="s">
        <v>1012</v>
      </c>
    </row>
    <row r="172" spans="1:8">
      <c r="A172" s="2">
        <v>172</v>
      </c>
      <c r="B172" s="2">
        <v>520</v>
      </c>
      <c r="C172" s="2" t="s">
        <v>223</v>
      </c>
      <c r="D172" s="2" t="s">
        <v>463</v>
      </c>
      <c r="E172" s="2" t="s">
        <v>257</v>
      </c>
      <c r="F172" s="2" t="s">
        <v>587</v>
      </c>
      <c r="G172" s="5" t="s">
        <v>1013</v>
      </c>
      <c r="H172" s="5" t="s">
        <v>1014</v>
      </c>
    </row>
    <row r="173" spans="1:8">
      <c r="A173" s="2">
        <v>173</v>
      </c>
      <c r="B173" s="2">
        <v>521</v>
      </c>
      <c r="C173" s="2" t="s">
        <v>223</v>
      </c>
      <c r="D173" s="2" t="s">
        <v>463</v>
      </c>
      <c r="E173" s="2" t="s">
        <v>588</v>
      </c>
      <c r="F173" s="2" t="s">
        <v>589</v>
      </c>
      <c r="G173" s="5" t="s">
        <v>1015</v>
      </c>
      <c r="H173" s="5" t="s">
        <v>1016</v>
      </c>
    </row>
    <row r="174" spans="1:8">
      <c r="A174" s="2">
        <v>174</v>
      </c>
      <c r="B174" s="2">
        <v>522</v>
      </c>
      <c r="C174" s="2" t="s">
        <v>223</v>
      </c>
      <c r="D174" s="2" t="s">
        <v>463</v>
      </c>
      <c r="E174" s="2" t="s">
        <v>258</v>
      </c>
      <c r="F174" s="2" t="s">
        <v>259</v>
      </c>
      <c r="G174" s="5" t="s">
        <v>1017</v>
      </c>
      <c r="H174" s="5" t="s">
        <v>1018</v>
      </c>
    </row>
    <row r="175" spans="1:8">
      <c r="A175" s="2">
        <v>175</v>
      </c>
      <c r="B175" s="2">
        <v>523</v>
      </c>
      <c r="C175" s="2" t="s">
        <v>223</v>
      </c>
      <c r="D175" s="2" t="s">
        <v>463</v>
      </c>
      <c r="E175" s="2" t="s">
        <v>260</v>
      </c>
      <c r="F175" s="2" t="s">
        <v>261</v>
      </c>
      <c r="G175" s="5" t="s">
        <v>1019</v>
      </c>
      <c r="H175" s="5" t="s">
        <v>1020</v>
      </c>
    </row>
    <row r="176" spans="1:8">
      <c r="A176" s="2">
        <v>176</v>
      </c>
      <c r="B176" s="2">
        <v>524</v>
      </c>
      <c r="C176" s="2" t="s">
        <v>223</v>
      </c>
      <c r="D176" s="2" t="s">
        <v>435</v>
      </c>
      <c r="E176" s="2" t="s">
        <v>590</v>
      </c>
      <c r="F176" s="2" t="s">
        <v>591</v>
      </c>
      <c r="G176" s="5" t="s">
        <v>987</v>
      </c>
      <c r="H176" s="5" t="s">
        <v>988</v>
      </c>
    </row>
    <row r="177" spans="1:8">
      <c r="A177" s="2">
        <v>177</v>
      </c>
      <c r="B177" s="2">
        <v>525</v>
      </c>
      <c r="C177" s="2" t="s">
        <v>223</v>
      </c>
      <c r="D177" s="2" t="s">
        <v>435</v>
      </c>
      <c r="E177" s="2" t="s">
        <v>592</v>
      </c>
      <c r="F177" s="2" t="s">
        <v>593</v>
      </c>
      <c r="G177" s="5" t="s">
        <v>985</v>
      </c>
      <c r="H177" s="5" t="s">
        <v>986</v>
      </c>
    </row>
    <row r="178" spans="1:8">
      <c r="A178" s="2">
        <v>179</v>
      </c>
      <c r="B178" s="2">
        <v>591</v>
      </c>
      <c r="C178" s="2" t="s">
        <v>223</v>
      </c>
      <c r="D178" s="2" t="s">
        <v>544</v>
      </c>
      <c r="E178" s="2" t="s">
        <v>594</v>
      </c>
      <c r="F178" s="2" t="s">
        <v>595</v>
      </c>
      <c r="G178" s="2" t="s">
        <v>1021</v>
      </c>
      <c r="H178" s="2" t="s">
        <v>1022</v>
      </c>
    </row>
    <row r="179" spans="1:8">
      <c r="A179" s="2">
        <v>180</v>
      </c>
      <c r="B179" s="2">
        <v>601</v>
      </c>
      <c r="C179" s="2" t="s">
        <v>596</v>
      </c>
      <c r="D179" s="2" t="s">
        <v>435</v>
      </c>
      <c r="E179" s="2" t="s">
        <v>262</v>
      </c>
      <c r="F179" s="2" t="s">
        <v>263</v>
      </c>
      <c r="G179" s="5" t="s">
        <v>1023</v>
      </c>
      <c r="H179" s="5" t="s">
        <v>1024</v>
      </c>
    </row>
    <row r="180" spans="1:8">
      <c r="A180" s="2">
        <v>181</v>
      </c>
      <c r="B180" s="2">
        <v>602</v>
      </c>
      <c r="C180" s="2" t="s">
        <v>596</v>
      </c>
      <c r="D180" s="2" t="s">
        <v>435</v>
      </c>
      <c r="E180" s="2" t="s">
        <v>264</v>
      </c>
      <c r="F180" s="2" t="s">
        <v>597</v>
      </c>
      <c r="G180" s="5" t="s">
        <v>1025</v>
      </c>
      <c r="H180" s="5" t="s">
        <v>1026</v>
      </c>
    </row>
    <row r="181" spans="1:8">
      <c r="A181" s="2">
        <v>182</v>
      </c>
      <c r="B181" s="2">
        <v>603</v>
      </c>
      <c r="C181" s="2" t="s">
        <v>596</v>
      </c>
      <c r="D181" s="2" t="s">
        <v>435</v>
      </c>
      <c r="E181" s="2" t="s">
        <v>598</v>
      </c>
      <c r="F181" s="2" t="s">
        <v>265</v>
      </c>
      <c r="G181" s="5" t="s">
        <v>1027</v>
      </c>
      <c r="H181" s="5" t="s">
        <v>1028</v>
      </c>
    </row>
    <row r="182" spans="1:8">
      <c r="A182" s="2">
        <v>183</v>
      </c>
      <c r="B182" s="2">
        <v>604</v>
      </c>
      <c r="C182" s="2" t="s">
        <v>596</v>
      </c>
      <c r="D182" s="2" t="s">
        <v>435</v>
      </c>
      <c r="E182" s="2" t="s">
        <v>266</v>
      </c>
      <c r="F182" s="2" t="s">
        <v>267</v>
      </c>
      <c r="G182" s="5" t="s">
        <v>1029</v>
      </c>
      <c r="H182" s="5" t="s">
        <v>1030</v>
      </c>
    </row>
    <row r="183" spans="1:8">
      <c r="A183" s="2">
        <v>184</v>
      </c>
      <c r="B183" s="2">
        <v>605</v>
      </c>
      <c r="C183" s="2" t="s">
        <v>596</v>
      </c>
      <c r="D183" s="2" t="s">
        <v>435</v>
      </c>
      <c r="E183" s="2" t="s">
        <v>268</v>
      </c>
      <c r="F183" s="2" t="s">
        <v>269</v>
      </c>
      <c r="G183" s="5" t="s">
        <v>1031</v>
      </c>
      <c r="H183" s="5" t="s">
        <v>1032</v>
      </c>
    </row>
    <row r="184" spans="1:8">
      <c r="A184" s="2">
        <v>185</v>
      </c>
      <c r="B184" s="2">
        <v>606</v>
      </c>
      <c r="C184" s="2" t="s">
        <v>596</v>
      </c>
      <c r="D184" s="2" t="s">
        <v>435</v>
      </c>
      <c r="E184" s="2" t="s">
        <v>599</v>
      </c>
      <c r="F184" s="2" t="s">
        <v>270</v>
      </c>
      <c r="G184" s="5" t="s">
        <v>1033</v>
      </c>
      <c r="H184" s="5" t="s">
        <v>1034</v>
      </c>
    </row>
    <row r="185" spans="1:8">
      <c r="A185" s="2">
        <v>186</v>
      </c>
      <c r="B185" s="2">
        <v>607</v>
      </c>
      <c r="C185" s="2" t="s">
        <v>596</v>
      </c>
      <c r="D185" s="2" t="s">
        <v>435</v>
      </c>
      <c r="E185" s="2" t="s">
        <v>271</v>
      </c>
      <c r="F185" s="2" t="s">
        <v>600</v>
      </c>
      <c r="G185" s="5" t="s">
        <v>1035</v>
      </c>
      <c r="H185" s="5" t="s">
        <v>1036</v>
      </c>
    </row>
    <row r="186" spans="1:8">
      <c r="A186" s="2">
        <v>187</v>
      </c>
      <c r="B186" s="2">
        <v>608</v>
      </c>
      <c r="C186" s="2" t="s">
        <v>596</v>
      </c>
      <c r="D186" s="2" t="s">
        <v>435</v>
      </c>
      <c r="E186" s="2" t="s">
        <v>272</v>
      </c>
      <c r="F186" s="2" t="s">
        <v>273</v>
      </c>
      <c r="G186" s="5" t="s">
        <v>1037</v>
      </c>
      <c r="H186" s="5" t="s">
        <v>1038</v>
      </c>
    </row>
    <row r="187" spans="1:8">
      <c r="A187" s="2">
        <v>188</v>
      </c>
      <c r="B187" s="2">
        <v>609</v>
      </c>
      <c r="C187" s="2" t="s">
        <v>596</v>
      </c>
      <c r="D187" s="2" t="s">
        <v>435</v>
      </c>
      <c r="E187" s="2" t="s">
        <v>274</v>
      </c>
      <c r="F187" s="2" t="s">
        <v>275</v>
      </c>
      <c r="G187" s="5" t="s">
        <v>1039</v>
      </c>
      <c r="H187" s="5" t="s">
        <v>1040</v>
      </c>
    </row>
    <row r="188" spans="1:8">
      <c r="A188" s="2">
        <v>189</v>
      </c>
      <c r="B188" s="2">
        <v>610</v>
      </c>
      <c r="C188" s="2" t="s">
        <v>596</v>
      </c>
      <c r="D188" s="2" t="s">
        <v>435</v>
      </c>
      <c r="E188" s="2" t="s">
        <v>601</v>
      </c>
      <c r="F188" s="2" t="s">
        <v>276</v>
      </c>
      <c r="G188" s="5" t="s">
        <v>1041</v>
      </c>
      <c r="H188" s="5" t="s">
        <v>1255</v>
      </c>
    </row>
    <row r="189" spans="1:8">
      <c r="A189" s="2">
        <v>190</v>
      </c>
      <c r="B189" s="2">
        <v>611</v>
      </c>
      <c r="C189" s="2" t="s">
        <v>596</v>
      </c>
      <c r="D189" s="2" t="s">
        <v>435</v>
      </c>
      <c r="E189" s="2" t="s">
        <v>277</v>
      </c>
      <c r="F189" s="2" t="s">
        <v>278</v>
      </c>
      <c r="G189" s="5" t="s">
        <v>1042</v>
      </c>
      <c r="H189" s="5" t="s">
        <v>1043</v>
      </c>
    </row>
    <row r="190" spans="1:8">
      <c r="A190" s="2">
        <v>191</v>
      </c>
      <c r="B190" s="2">
        <v>612</v>
      </c>
      <c r="C190" s="2" t="s">
        <v>596</v>
      </c>
      <c r="D190" s="2" t="s">
        <v>435</v>
      </c>
      <c r="E190" s="2" t="s">
        <v>279</v>
      </c>
      <c r="F190" s="2" t="s">
        <v>280</v>
      </c>
      <c r="G190" s="5" t="s">
        <v>1044</v>
      </c>
      <c r="H190" s="5" t="s">
        <v>1045</v>
      </c>
    </row>
    <row r="191" spans="1:8">
      <c r="A191" s="2">
        <v>192</v>
      </c>
      <c r="B191" s="2">
        <v>613</v>
      </c>
      <c r="C191" s="2" t="s">
        <v>596</v>
      </c>
      <c r="D191" s="2" t="s">
        <v>435</v>
      </c>
      <c r="E191" s="2" t="s">
        <v>281</v>
      </c>
      <c r="F191" s="2" t="s">
        <v>282</v>
      </c>
      <c r="G191" s="5" t="s">
        <v>1046</v>
      </c>
      <c r="H191" s="5" t="s">
        <v>1047</v>
      </c>
    </row>
    <row r="192" spans="1:8">
      <c r="A192" s="2">
        <v>193</v>
      </c>
      <c r="B192" s="2">
        <v>614</v>
      </c>
      <c r="C192" s="2" t="s">
        <v>596</v>
      </c>
      <c r="D192" s="2" t="s">
        <v>602</v>
      </c>
      <c r="E192" s="2" t="s">
        <v>283</v>
      </c>
      <c r="F192" s="2" t="s">
        <v>284</v>
      </c>
      <c r="G192" s="5" t="s">
        <v>1048</v>
      </c>
      <c r="H192" s="5" t="s">
        <v>1049</v>
      </c>
    </row>
    <row r="193" spans="1:8">
      <c r="A193" s="2">
        <v>194</v>
      </c>
      <c r="B193" s="2">
        <v>615</v>
      </c>
      <c r="C193" s="2" t="s">
        <v>596</v>
      </c>
      <c r="D193" s="2" t="s">
        <v>463</v>
      </c>
      <c r="E193" s="2" t="s">
        <v>285</v>
      </c>
      <c r="F193" s="2" t="s">
        <v>286</v>
      </c>
      <c r="G193" s="5" t="s">
        <v>1256</v>
      </c>
      <c r="H193" s="5" t="s">
        <v>1050</v>
      </c>
    </row>
    <row r="194" spans="1:8">
      <c r="A194" s="2">
        <v>195</v>
      </c>
      <c r="B194" s="2">
        <v>616</v>
      </c>
      <c r="C194" s="2" t="s">
        <v>596</v>
      </c>
      <c r="D194" s="2" t="s">
        <v>435</v>
      </c>
      <c r="E194" s="2" t="s">
        <v>603</v>
      </c>
      <c r="F194" s="2" t="s">
        <v>604</v>
      </c>
      <c r="G194" s="5" t="s">
        <v>1033</v>
      </c>
      <c r="H194" s="5" t="s">
        <v>1034</v>
      </c>
    </row>
    <row r="195" spans="1:8">
      <c r="A195" s="2">
        <v>196</v>
      </c>
      <c r="B195" s="2">
        <v>617</v>
      </c>
      <c r="C195" s="2" t="s">
        <v>596</v>
      </c>
      <c r="D195" s="2" t="s">
        <v>605</v>
      </c>
      <c r="E195" s="2" t="s">
        <v>606</v>
      </c>
      <c r="F195" s="2" t="s">
        <v>607</v>
      </c>
      <c r="G195" s="5" t="s">
        <v>1051</v>
      </c>
      <c r="H195" s="5" t="s">
        <v>1052</v>
      </c>
    </row>
    <row r="196" spans="1:8">
      <c r="A196" s="2">
        <v>197</v>
      </c>
      <c r="B196" s="2">
        <v>691</v>
      </c>
      <c r="C196" s="2" t="s">
        <v>596</v>
      </c>
      <c r="D196" s="2" t="s">
        <v>547</v>
      </c>
      <c r="E196" s="2" t="s">
        <v>608</v>
      </c>
      <c r="F196" s="2" t="s">
        <v>609</v>
      </c>
      <c r="G196" s="5" t="s">
        <v>1257</v>
      </c>
      <c r="H196" s="5" t="s">
        <v>1053</v>
      </c>
    </row>
    <row r="197" spans="1:8">
      <c r="A197" s="2">
        <v>198</v>
      </c>
      <c r="B197" s="2">
        <v>692</v>
      </c>
      <c r="C197" s="2" t="s">
        <v>596</v>
      </c>
      <c r="D197" s="2" t="s">
        <v>547</v>
      </c>
      <c r="E197" s="2" t="s">
        <v>610</v>
      </c>
      <c r="F197" s="2" t="s">
        <v>611</v>
      </c>
      <c r="G197" s="5" t="s">
        <v>1258</v>
      </c>
      <c r="H197" s="5" t="s">
        <v>1054</v>
      </c>
    </row>
    <row r="198" spans="1:8">
      <c r="A198" s="2">
        <v>199</v>
      </c>
      <c r="B198" s="2">
        <v>693</v>
      </c>
      <c r="C198" s="2" t="s">
        <v>596</v>
      </c>
      <c r="D198" s="2" t="s">
        <v>547</v>
      </c>
      <c r="E198" s="2" t="s">
        <v>612</v>
      </c>
      <c r="F198" s="2" t="s">
        <v>613</v>
      </c>
      <c r="G198" s="5" t="s">
        <v>1259</v>
      </c>
      <c r="H198" s="5" t="s">
        <v>1055</v>
      </c>
    </row>
    <row r="199" spans="1:8">
      <c r="A199" s="2">
        <v>200</v>
      </c>
      <c r="B199" s="2">
        <v>701</v>
      </c>
      <c r="C199" s="2" t="s">
        <v>287</v>
      </c>
      <c r="D199" s="2" t="s">
        <v>435</v>
      </c>
      <c r="E199" s="2" t="s">
        <v>288</v>
      </c>
      <c r="F199" s="2" t="s">
        <v>289</v>
      </c>
      <c r="G199" s="5" t="s">
        <v>1056</v>
      </c>
      <c r="H199" s="5" t="s">
        <v>1057</v>
      </c>
    </row>
    <row r="200" spans="1:8">
      <c r="A200" s="2">
        <v>201</v>
      </c>
      <c r="B200" s="2">
        <v>702</v>
      </c>
      <c r="C200" s="2" t="s">
        <v>287</v>
      </c>
      <c r="D200" s="2" t="s">
        <v>435</v>
      </c>
      <c r="E200" s="2" t="s">
        <v>290</v>
      </c>
      <c r="F200" s="2" t="s">
        <v>291</v>
      </c>
      <c r="G200" s="5" t="s">
        <v>1058</v>
      </c>
      <c r="H200" s="5" t="s">
        <v>1059</v>
      </c>
    </row>
    <row r="201" spans="1:8">
      <c r="A201" s="2">
        <v>202</v>
      </c>
      <c r="B201" s="2">
        <v>703</v>
      </c>
      <c r="C201" s="2" t="s">
        <v>287</v>
      </c>
      <c r="D201" s="2" t="s">
        <v>435</v>
      </c>
      <c r="E201" s="2" t="s">
        <v>292</v>
      </c>
      <c r="F201" s="2" t="s">
        <v>293</v>
      </c>
      <c r="G201" s="5" t="s">
        <v>1060</v>
      </c>
      <c r="H201" s="5" t="s">
        <v>1061</v>
      </c>
    </row>
    <row r="202" spans="1:8">
      <c r="A202" s="2">
        <v>203</v>
      </c>
      <c r="B202" s="2">
        <v>704</v>
      </c>
      <c r="C202" s="2" t="s">
        <v>287</v>
      </c>
      <c r="D202" s="2" t="s">
        <v>435</v>
      </c>
      <c r="E202" s="2" t="s">
        <v>294</v>
      </c>
      <c r="F202" s="2" t="s">
        <v>614</v>
      </c>
      <c r="G202" s="5" t="s">
        <v>1062</v>
      </c>
      <c r="H202" s="5" t="s">
        <v>1063</v>
      </c>
    </row>
    <row r="203" spans="1:8">
      <c r="A203" s="2">
        <v>204</v>
      </c>
      <c r="B203" s="2">
        <v>705</v>
      </c>
      <c r="C203" s="2" t="s">
        <v>287</v>
      </c>
      <c r="D203" s="2" t="s">
        <v>435</v>
      </c>
      <c r="E203" s="2" t="s">
        <v>295</v>
      </c>
      <c r="F203" s="2" t="s">
        <v>296</v>
      </c>
      <c r="G203" s="5" t="s">
        <v>1064</v>
      </c>
      <c r="H203" s="5" t="s">
        <v>1065</v>
      </c>
    </row>
    <row r="204" spans="1:8">
      <c r="A204" s="2">
        <v>205</v>
      </c>
      <c r="B204" s="2">
        <v>706</v>
      </c>
      <c r="C204" s="2" t="s">
        <v>287</v>
      </c>
      <c r="D204" s="2" t="s">
        <v>435</v>
      </c>
      <c r="E204" s="2" t="s">
        <v>297</v>
      </c>
      <c r="F204" s="2" t="s">
        <v>298</v>
      </c>
      <c r="G204" s="5" t="s">
        <v>1066</v>
      </c>
      <c r="H204" s="5" t="s">
        <v>1067</v>
      </c>
    </row>
    <row r="205" spans="1:8">
      <c r="A205" s="2">
        <v>206</v>
      </c>
      <c r="B205" s="2">
        <v>707</v>
      </c>
      <c r="C205" s="2" t="s">
        <v>287</v>
      </c>
      <c r="D205" s="2" t="s">
        <v>435</v>
      </c>
      <c r="E205" s="2" t="s">
        <v>299</v>
      </c>
      <c r="F205" s="2" t="s">
        <v>300</v>
      </c>
      <c r="G205" s="5" t="s">
        <v>1068</v>
      </c>
      <c r="H205" s="5" t="s">
        <v>1069</v>
      </c>
    </row>
    <row r="206" spans="1:8">
      <c r="A206" s="2">
        <v>207</v>
      </c>
      <c r="B206" s="2">
        <v>708</v>
      </c>
      <c r="C206" s="2" t="s">
        <v>287</v>
      </c>
      <c r="D206" s="2" t="s">
        <v>435</v>
      </c>
      <c r="E206" s="2" t="s">
        <v>301</v>
      </c>
      <c r="F206" s="2" t="s">
        <v>302</v>
      </c>
      <c r="G206" s="5" t="s">
        <v>1070</v>
      </c>
      <c r="H206" s="5" t="s">
        <v>1071</v>
      </c>
    </row>
    <row r="207" spans="1:8">
      <c r="A207" s="2">
        <v>208</v>
      </c>
      <c r="B207" s="2">
        <v>709</v>
      </c>
      <c r="C207" s="2" t="s">
        <v>287</v>
      </c>
      <c r="D207" s="2" t="s">
        <v>435</v>
      </c>
      <c r="E207" s="2" t="s">
        <v>303</v>
      </c>
      <c r="F207" s="2" t="s">
        <v>304</v>
      </c>
      <c r="G207" s="5" t="s">
        <v>1072</v>
      </c>
      <c r="H207" s="5" t="s">
        <v>1073</v>
      </c>
    </row>
    <row r="208" spans="1:8">
      <c r="A208" s="2">
        <v>209</v>
      </c>
      <c r="B208" s="2">
        <v>710</v>
      </c>
      <c r="C208" s="2" t="s">
        <v>287</v>
      </c>
      <c r="D208" s="2" t="s">
        <v>435</v>
      </c>
      <c r="E208" s="2" t="s">
        <v>305</v>
      </c>
      <c r="F208" s="2" t="s">
        <v>306</v>
      </c>
      <c r="G208" s="5" t="s">
        <v>1074</v>
      </c>
      <c r="H208" s="5" t="s">
        <v>1075</v>
      </c>
    </row>
    <row r="209" spans="1:8">
      <c r="A209" s="2">
        <v>210</v>
      </c>
      <c r="B209" s="2">
        <v>711</v>
      </c>
      <c r="C209" s="2" t="s">
        <v>287</v>
      </c>
      <c r="D209" s="2" t="s">
        <v>435</v>
      </c>
      <c r="E209" s="2" t="s">
        <v>307</v>
      </c>
      <c r="F209" s="2" t="s">
        <v>308</v>
      </c>
      <c r="G209" s="5" t="s">
        <v>1076</v>
      </c>
      <c r="H209" s="5" t="s">
        <v>1077</v>
      </c>
    </row>
    <row r="210" spans="1:8">
      <c r="A210" s="2">
        <v>211</v>
      </c>
      <c r="B210" s="2">
        <v>712</v>
      </c>
      <c r="C210" s="2" t="s">
        <v>287</v>
      </c>
      <c r="D210" s="2" t="s">
        <v>435</v>
      </c>
      <c r="E210" s="2" t="s">
        <v>309</v>
      </c>
      <c r="F210" s="2" t="s">
        <v>310</v>
      </c>
      <c r="G210" s="5" t="s">
        <v>1078</v>
      </c>
      <c r="H210" s="5" t="s">
        <v>1079</v>
      </c>
    </row>
    <row r="211" spans="1:8">
      <c r="A211" s="2">
        <v>212</v>
      </c>
      <c r="B211" s="2">
        <v>713</v>
      </c>
      <c r="C211" s="2" t="s">
        <v>287</v>
      </c>
      <c r="D211" s="2" t="s">
        <v>435</v>
      </c>
      <c r="E211" s="2" t="s">
        <v>311</v>
      </c>
      <c r="F211" s="2" t="s">
        <v>312</v>
      </c>
      <c r="G211" s="5" t="s">
        <v>1080</v>
      </c>
      <c r="H211" s="5" t="s">
        <v>1081</v>
      </c>
    </row>
    <row r="212" spans="1:8">
      <c r="A212" s="2">
        <v>213</v>
      </c>
      <c r="B212" s="2">
        <v>715</v>
      </c>
      <c r="C212" s="2" t="s">
        <v>287</v>
      </c>
      <c r="D212" s="2" t="s">
        <v>435</v>
      </c>
      <c r="E212" s="2" t="s">
        <v>313</v>
      </c>
      <c r="F212" s="2" t="s">
        <v>314</v>
      </c>
      <c r="G212" s="5" t="s">
        <v>1082</v>
      </c>
      <c r="H212" s="5" t="s">
        <v>1083</v>
      </c>
    </row>
    <row r="213" spans="1:8">
      <c r="A213" s="2">
        <v>214</v>
      </c>
      <c r="B213" s="2">
        <v>716</v>
      </c>
      <c r="C213" s="2" t="s">
        <v>287</v>
      </c>
      <c r="D213" s="2" t="s">
        <v>435</v>
      </c>
      <c r="E213" s="2" t="s">
        <v>315</v>
      </c>
      <c r="F213" s="2" t="s">
        <v>316</v>
      </c>
      <c r="G213" s="5" t="s">
        <v>1084</v>
      </c>
      <c r="H213" s="5" t="s">
        <v>1085</v>
      </c>
    </row>
    <row r="214" spans="1:8">
      <c r="A214" s="2">
        <v>215</v>
      </c>
      <c r="B214" s="2">
        <v>717</v>
      </c>
      <c r="C214" s="2" t="s">
        <v>287</v>
      </c>
      <c r="D214" s="2" t="s">
        <v>435</v>
      </c>
      <c r="E214" s="2" t="s">
        <v>317</v>
      </c>
      <c r="F214" s="2" t="s">
        <v>318</v>
      </c>
      <c r="G214" s="5" t="s">
        <v>1086</v>
      </c>
      <c r="H214" s="5" t="s">
        <v>1087</v>
      </c>
    </row>
    <row r="215" spans="1:8">
      <c r="A215" s="2">
        <v>216</v>
      </c>
      <c r="B215" s="2">
        <v>718</v>
      </c>
      <c r="C215" s="2" t="s">
        <v>287</v>
      </c>
      <c r="D215" s="2" t="s">
        <v>435</v>
      </c>
      <c r="E215" s="2" t="s">
        <v>319</v>
      </c>
      <c r="F215" s="2" t="s">
        <v>320</v>
      </c>
      <c r="G215" s="5" t="s">
        <v>1088</v>
      </c>
      <c r="H215" s="5" t="s">
        <v>1089</v>
      </c>
    </row>
    <row r="216" spans="1:8">
      <c r="A216" s="2">
        <v>217</v>
      </c>
      <c r="B216" s="2">
        <v>719</v>
      </c>
      <c r="C216" s="2" t="s">
        <v>287</v>
      </c>
      <c r="D216" s="2" t="s">
        <v>435</v>
      </c>
      <c r="E216" s="2" t="s">
        <v>321</v>
      </c>
      <c r="F216" s="2" t="s">
        <v>322</v>
      </c>
      <c r="G216" s="5" t="s">
        <v>1090</v>
      </c>
      <c r="H216" s="5" t="s">
        <v>1091</v>
      </c>
    </row>
    <row r="217" spans="1:8">
      <c r="A217" s="2">
        <v>218</v>
      </c>
      <c r="B217" s="2">
        <v>721</v>
      </c>
      <c r="C217" s="2" t="s">
        <v>287</v>
      </c>
      <c r="D217" s="2" t="s">
        <v>435</v>
      </c>
      <c r="E217" s="2" t="s">
        <v>323</v>
      </c>
      <c r="F217" s="2" t="s">
        <v>324</v>
      </c>
      <c r="G217" s="5" t="s">
        <v>1092</v>
      </c>
      <c r="H217" s="5" t="s">
        <v>1093</v>
      </c>
    </row>
    <row r="218" spans="1:8">
      <c r="A218" s="2">
        <v>219</v>
      </c>
      <c r="B218" s="2">
        <v>722</v>
      </c>
      <c r="C218" s="2" t="s">
        <v>287</v>
      </c>
      <c r="D218" s="2" t="s">
        <v>435</v>
      </c>
      <c r="E218" s="2" t="s">
        <v>325</v>
      </c>
      <c r="F218" s="2" t="s">
        <v>326</v>
      </c>
      <c r="G218" s="5" t="s">
        <v>1094</v>
      </c>
      <c r="H218" s="5" t="s">
        <v>1095</v>
      </c>
    </row>
    <row r="219" spans="1:8">
      <c r="A219" s="2">
        <v>220</v>
      </c>
      <c r="B219" s="2">
        <v>723</v>
      </c>
      <c r="C219" s="2" t="s">
        <v>287</v>
      </c>
      <c r="D219" s="2" t="s">
        <v>1503</v>
      </c>
      <c r="E219" s="2" t="s">
        <v>1504</v>
      </c>
      <c r="F219" s="2" t="s">
        <v>1505</v>
      </c>
      <c r="G219" s="5" t="s">
        <v>1506</v>
      </c>
      <c r="H219" s="5" t="s">
        <v>1507</v>
      </c>
    </row>
    <row r="220" spans="1:8">
      <c r="A220" s="2">
        <v>221</v>
      </c>
      <c r="B220" s="2">
        <v>724</v>
      </c>
      <c r="C220" s="2" t="s">
        <v>287</v>
      </c>
      <c r="D220" s="2" t="s">
        <v>463</v>
      </c>
      <c r="E220" s="2" t="s">
        <v>615</v>
      </c>
      <c r="F220" s="2" t="s">
        <v>430</v>
      </c>
      <c r="G220" s="5" t="s">
        <v>1096</v>
      </c>
      <c r="H220" s="5" t="s">
        <v>1097</v>
      </c>
    </row>
    <row r="221" spans="1:8">
      <c r="A221" s="2">
        <v>222</v>
      </c>
      <c r="B221" s="2">
        <v>725</v>
      </c>
      <c r="C221" s="2" t="s">
        <v>287</v>
      </c>
      <c r="D221" s="2" t="s">
        <v>435</v>
      </c>
      <c r="E221" s="2" t="s">
        <v>616</v>
      </c>
      <c r="F221" s="2" t="s">
        <v>617</v>
      </c>
      <c r="G221" s="5" t="s">
        <v>1086</v>
      </c>
      <c r="H221" s="5" t="s">
        <v>1087</v>
      </c>
    </row>
    <row r="222" spans="1:8">
      <c r="A222" s="2">
        <v>223</v>
      </c>
      <c r="B222" s="2">
        <v>791</v>
      </c>
      <c r="C222" s="2" t="s">
        <v>287</v>
      </c>
      <c r="D222" s="2" t="s">
        <v>563</v>
      </c>
      <c r="E222" s="2" t="s">
        <v>618</v>
      </c>
      <c r="F222" s="2" t="s">
        <v>619</v>
      </c>
      <c r="G222" s="5" t="s">
        <v>1260</v>
      </c>
      <c r="H222" s="5" t="s">
        <v>1098</v>
      </c>
    </row>
    <row r="223" spans="1:8">
      <c r="A223" s="2">
        <v>224</v>
      </c>
      <c r="B223" s="2">
        <v>801</v>
      </c>
      <c r="C223" s="2" t="s">
        <v>327</v>
      </c>
      <c r="D223" s="2" t="s">
        <v>435</v>
      </c>
      <c r="E223" s="2" t="s">
        <v>620</v>
      </c>
      <c r="F223" s="2" t="s">
        <v>328</v>
      </c>
      <c r="G223" s="5" t="s">
        <v>1099</v>
      </c>
      <c r="H223" s="5" t="s">
        <v>1100</v>
      </c>
    </row>
    <row r="224" spans="1:8">
      <c r="A224" s="2">
        <v>225</v>
      </c>
      <c r="B224" s="2">
        <v>802</v>
      </c>
      <c r="C224" s="2" t="s">
        <v>327</v>
      </c>
      <c r="D224" s="2" t="s">
        <v>435</v>
      </c>
      <c r="E224" s="2" t="s">
        <v>621</v>
      </c>
      <c r="F224" s="2" t="s">
        <v>329</v>
      </c>
      <c r="G224" s="5" t="s">
        <v>1101</v>
      </c>
      <c r="H224" s="5" t="s">
        <v>1102</v>
      </c>
    </row>
    <row r="225" spans="1:8">
      <c r="A225" s="2">
        <v>226</v>
      </c>
      <c r="B225" s="2">
        <v>803</v>
      </c>
      <c r="C225" s="2" t="s">
        <v>327</v>
      </c>
      <c r="D225" s="2" t="s">
        <v>435</v>
      </c>
      <c r="E225" s="2" t="s">
        <v>622</v>
      </c>
      <c r="F225" s="2" t="s">
        <v>330</v>
      </c>
      <c r="G225" s="5" t="s">
        <v>1103</v>
      </c>
      <c r="H225" s="5" t="s">
        <v>1104</v>
      </c>
    </row>
    <row r="226" spans="1:8">
      <c r="A226" s="2">
        <v>227</v>
      </c>
      <c r="B226" s="2">
        <v>804</v>
      </c>
      <c r="C226" s="2" t="s">
        <v>327</v>
      </c>
      <c r="D226" s="2" t="s">
        <v>435</v>
      </c>
      <c r="E226" s="2" t="s">
        <v>623</v>
      </c>
      <c r="F226" s="2" t="s">
        <v>331</v>
      </c>
      <c r="G226" s="5" t="s">
        <v>1105</v>
      </c>
      <c r="H226" s="5" t="s">
        <v>1106</v>
      </c>
    </row>
    <row r="227" spans="1:8">
      <c r="A227" s="2">
        <v>228</v>
      </c>
      <c r="B227" s="2">
        <v>805</v>
      </c>
      <c r="C227" s="2" t="s">
        <v>327</v>
      </c>
      <c r="D227" s="2" t="s">
        <v>435</v>
      </c>
      <c r="E227" s="2" t="s">
        <v>624</v>
      </c>
      <c r="F227" s="2" t="s">
        <v>332</v>
      </c>
      <c r="G227" s="5" t="s">
        <v>1107</v>
      </c>
      <c r="H227" s="5" t="s">
        <v>1108</v>
      </c>
    </row>
    <row r="228" spans="1:8">
      <c r="A228" s="2">
        <v>229</v>
      </c>
      <c r="B228" s="2">
        <v>806</v>
      </c>
      <c r="C228" s="2" t="s">
        <v>327</v>
      </c>
      <c r="D228" s="2" t="s">
        <v>435</v>
      </c>
      <c r="E228" s="2" t="s">
        <v>625</v>
      </c>
      <c r="F228" s="2" t="s">
        <v>333</v>
      </c>
      <c r="G228" s="5" t="s">
        <v>1109</v>
      </c>
      <c r="H228" s="5" t="s">
        <v>1110</v>
      </c>
    </row>
    <row r="229" spans="1:8">
      <c r="A229" s="2">
        <v>230</v>
      </c>
      <c r="B229" s="2">
        <v>807</v>
      </c>
      <c r="C229" s="2" t="s">
        <v>327</v>
      </c>
      <c r="D229" s="2" t="s">
        <v>435</v>
      </c>
      <c r="E229" s="2" t="s">
        <v>626</v>
      </c>
      <c r="F229" s="2" t="s">
        <v>627</v>
      </c>
      <c r="G229" s="5" t="s">
        <v>1111</v>
      </c>
      <c r="H229" s="5" t="s">
        <v>1112</v>
      </c>
    </row>
    <row r="230" spans="1:8">
      <c r="A230" s="2">
        <v>231</v>
      </c>
      <c r="B230" s="2">
        <v>808</v>
      </c>
      <c r="C230" s="2" t="s">
        <v>327</v>
      </c>
      <c r="D230" s="2" t="s">
        <v>435</v>
      </c>
      <c r="E230" s="2" t="s">
        <v>628</v>
      </c>
      <c r="F230" s="2" t="s">
        <v>334</v>
      </c>
      <c r="G230" s="5" t="s">
        <v>1113</v>
      </c>
      <c r="H230" s="5" t="s">
        <v>1114</v>
      </c>
    </row>
    <row r="231" spans="1:8">
      <c r="A231" s="2">
        <v>232</v>
      </c>
      <c r="B231" s="2">
        <v>809</v>
      </c>
      <c r="C231" s="2" t="s">
        <v>327</v>
      </c>
      <c r="D231" s="2" t="s">
        <v>435</v>
      </c>
      <c r="E231" s="2" t="s">
        <v>629</v>
      </c>
      <c r="F231" s="2" t="s">
        <v>335</v>
      </c>
      <c r="G231" s="5" t="s">
        <v>1115</v>
      </c>
      <c r="H231" s="5" t="s">
        <v>1116</v>
      </c>
    </row>
    <row r="232" spans="1:8">
      <c r="A232" s="2">
        <v>233</v>
      </c>
      <c r="B232" s="2">
        <v>810</v>
      </c>
      <c r="C232" s="2" t="s">
        <v>327</v>
      </c>
      <c r="D232" s="2" t="s">
        <v>435</v>
      </c>
      <c r="E232" s="2" t="s">
        <v>630</v>
      </c>
      <c r="F232" s="2" t="s">
        <v>336</v>
      </c>
      <c r="G232" s="5" t="s">
        <v>1117</v>
      </c>
      <c r="H232" s="5" t="s">
        <v>1118</v>
      </c>
    </row>
    <row r="233" spans="1:8">
      <c r="A233" s="2">
        <v>234</v>
      </c>
      <c r="B233" s="2">
        <v>811</v>
      </c>
      <c r="C233" s="2" t="s">
        <v>327</v>
      </c>
      <c r="D233" s="2" t="s">
        <v>435</v>
      </c>
      <c r="E233" s="2" t="s">
        <v>631</v>
      </c>
      <c r="F233" s="2" t="s">
        <v>337</v>
      </c>
      <c r="G233" s="5" t="s">
        <v>1119</v>
      </c>
      <c r="H233" s="5" t="s">
        <v>1120</v>
      </c>
    </row>
    <row r="234" spans="1:8">
      <c r="A234" s="2">
        <v>235</v>
      </c>
      <c r="B234" s="2">
        <v>812</v>
      </c>
      <c r="C234" s="2" t="s">
        <v>327</v>
      </c>
      <c r="D234" s="2" t="s">
        <v>435</v>
      </c>
      <c r="E234" s="2" t="s">
        <v>632</v>
      </c>
      <c r="F234" s="2" t="s">
        <v>338</v>
      </c>
      <c r="G234" s="5" t="s">
        <v>1121</v>
      </c>
      <c r="H234" s="5" t="s">
        <v>1122</v>
      </c>
    </row>
    <row r="235" spans="1:8">
      <c r="A235" s="2">
        <v>236</v>
      </c>
      <c r="B235" s="2">
        <v>814</v>
      </c>
      <c r="C235" s="2" t="s">
        <v>327</v>
      </c>
      <c r="D235" s="2" t="s">
        <v>435</v>
      </c>
      <c r="E235" s="2" t="s">
        <v>633</v>
      </c>
      <c r="F235" s="2" t="s">
        <v>339</v>
      </c>
      <c r="G235" s="5" t="s">
        <v>1123</v>
      </c>
      <c r="H235" s="5" t="s">
        <v>1124</v>
      </c>
    </row>
    <row r="236" spans="1:8">
      <c r="A236" s="2">
        <v>237</v>
      </c>
      <c r="B236" s="2">
        <v>815</v>
      </c>
      <c r="C236" s="2" t="s">
        <v>327</v>
      </c>
      <c r="D236" s="2" t="s">
        <v>435</v>
      </c>
      <c r="E236" s="2" t="s">
        <v>634</v>
      </c>
      <c r="F236" s="2" t="s">
        <v>340</v>
      </c>
      <c r="G236" s="5" t="s">
        <v>1125</v>
      </c>
      <c r="H236" s="5" t="s">
        <v>1126</v>
      </c>
    </row>
    <row r="237" spans="1:8">
      <c r="A237" s="2">
        <v>238</v>
      </c>
      <c r="B237" s="2">
        <v>816</v>
      </c>
      <c r="C237" s="2" t="s">
        <v>327</v>
      </c>
      <c r="D237" s="2" t="s">
        <v>435</v>
      </c>
      <c r="E237" s="2" t="s">
        <v>635</v>
      </c>
      <c r="F237" s="2" t="s">
        <v>341</v>
      </c>
      <c r="G237" s="5" t="s">
        <v>1127</v>
      </c>
      <c r="H237" s="5" t="s">
        <v>1128</v>
      </c>
    </row>
    <row r="238" spans="1:8">
      <c r="A238" s="2">
        <v>239</v>
      </c>
      <c r="B238" s="2">
        <v>817</v>
      </c>
      <c r="C238" s="2" t="s">
        <v>327</v>
      </c>
      <c r="D238" s="2" t="s">
        <v>435</v>
      </c>
      <c r="E238" s="2" t="s">
        <v>636</v>
      </c>
      <c r="F238" s="2" t="s">
        <v>342</v>
      </c>
      <c r="G238" s="5" t="s">
        <v>1129</v>
      </c>
      <c r="H238" s="5" t="s">
        <v>1130</v>
      </c>
    </row>
    <row r="239" spans="1:8">
      <c r="A239" s="2">
        <v>240</v>
      </c>
      <c r="B239" s="2">
        <v>818</v>
      </c>
      <c r="C239" s="2" t="s">
        <v>327</v>
      </c>
      <c r="D239" s="2" t="s">
        <v>450</v>
      </c>
      <c r="E239" s="2" t="s">
        <v>637</v>
      </c>
      <c r="F239" s="2" t="s">
        <v>343</v>
      </c>
      <c r="G239" s="5" t="s">
        <v>1099</v>
      </c>
      <c r="H239" s="5" t="s">
        <v>1131</v>
      </c>
    </row>
    <row r="240" spans="1:8">
      <c r="A240" s="2">
        <v>241</v>
      </c>
      <c r="B240" s="2">
        <v>819</v>
      </c>
      <c r="C240" s="2" t="s">
        <v>327</v>
      </c>
      <c r="D240" s="2" t="s">
        <v>528</v>
      </c>
      <c r="E240" s="2" t="s">
        <v>638</v>
      </c>
      <c r="F240" s="2" t="s">
        <v>344</v>
      </c>
      <c r="G240" s="5" t="s">
        <v>1132</v>
      </c>
      <c r="H240" s="5" t="s">
        <v>1133</v>
      </c>
    </row>
    <row r="241" spans="1:8">
      <c r="A241" s="2">
        <v>242</v>
      </c>
      <c r="B241" s="2">
        <v>820</v>
      </c>
      <c r="C241" s="2" t="s">
        <v>327</v>
      </c>
      <c r="D241" s="2" t="s">
        <v>528</v>
      </c>
      <c r="E241" s="2" t="s">
        <v>639</v>
      </c>
      <c r="F241" s="2" t="s">
        <v>345</v>
      </c>
      <c r="G241" s="5" t="s">
        <v>1134</v>
      </c>
      <c r="H241" s="5" t="s">
        <v>1135</v>
      </c>
    </row>
    <row r="242" spans="1:8">
      <c r="A242" s="2">
        <v>243</v>
      </c>
      <c r="B242" s="2">
        <v>821</v>
      </c>
      <c r="C242" s="2" t="s">
        <v>327</v>
      </c>
      <c r="D242" s="2" t="s">
        <v>463</v>
      </c>
      <c r="E242" s="2" t="s">
        <v>640</v>
      </c>
      <c r="F242" s="2" t="s">
        <v>346</v>
      </c>
      <c r="G242" s="5" t="s">
        <v>1136</v>
      </c>
      <c r="H242" s="5" t="s">
        <v>1137</v>
      </c>
    </row>
    <row r="243" spans="1:8">
      <c r="A243" s="2">
        <v>244</v>
      </c>
      <c r="B243" s="2">
        <v>822</v>
      </c>
      <c r="C243" s="2" t="s">
        <v>327</v>
      </c>
      <c r="D243" s="2" t="s">
        <v>435</v>
      </c>
      <c r="E243" s="2" t="s">
        <v>641</v>
      </c>
      <c r="F243" s="2" t="s">
        <v>642</v>
      </c>
      <c r="G243" s="5" t="s">
        <v>1099</v>
      </c>
      <c r="H243" s="5" t="s">
        <v>1100</v>
      </c>
    </row>
    <row r="244" spans="1:8">
      <c r="A244" s="2">
        <v>246</v>
      </c>
      <c r="B244" s="2">
        <v>901</v>
      </c>
      <c r="C244" s="2" t="s">
        <v>347</v>
      </c>
      <c r="D244" s="2" t="s">
        <v>435</v>
      </c>
      <c r="E244" s="2" t="s">
        <v>643</v>
      </c>
      <c r="F244" s="2" t="s">
        <v>348</v>
      </c>
      <c r="G244" s="5" t="s">
        <v>1138</v>
      </c>
      <c r="H244" s="5" t="s">
        <v>1139</v>
      </c>
    </row>
    <row r="245" spans="1:8">
      <c r="A245" s="2">
        <v>247</v>
      </c>
      <c r="B245" s="2">
        <v>902</v>
      </c>
      <c r="C245" s="2" t="s">
        <v>347</v>
      </c>
      <c r="D245" s="2" t="s">
        <v>435</v>
      </c>
      <c r="E245" s="2" t="s">
        <v>644</v>
      </c>
      <c r="F245" s="2" t="s">
        <v>349</v>
      </c>
      <c r="G245" s="5" t="s">
        <v>1140</v>
      </c>
      <c r="H245" s="5" t="s">
        <v>1141</v>
      </c>
    </row>
    <row r="246" spans="1:8">
      <c r="A246" s="2">
        <v>248</v>
      </c>
      <c r="B246" s="2">
        <v>903</v>
      </c>
      <c r="C246" s="2" t="s">
        <v>347</v>
      </c>
      <c r="D246" s="2" t="s">
        <v>435</v>
      </c>
      <c r="E246" s="2" t="s">
        <v>645</v>
      </c>
      <c r="F246" s="2" t="s">
        <v>350</v>
      </c>
      <c r="G246" s="5" t="s">
        <v>1142</v>
      </c>
      <c r="H246" s="5" t="s">
        <v>1143</v>
      </c>
    </row>
    <row r="247" spans="1:8">
      <c r="A247" s="2">
        <v>249</v>
      </c>
      <c r="B247" s="2">
        <v>904</v>
      </c>
      <c r="C247" s="2" t="s">
        <v>347</v>
      </c>
      <c r="D247" s="2" t="s">
        <v>435</v>
      </c>
      <c r="E247" s="2" t="s">
        <v>646</v>
      </c>
      <c r="F247" s="2" t="s">
        <v>351</v>
      </c>
      <c r="G247" s="5" t="s">
        <v>1144</v>
      </c>
      <c r="H247" s="5" t="s">
        <v>1145</v>
      </c>
    </row>
    <row r="248" spans="1:8">
      <c r="A248" s="2">
        <v>250</v>
      </c>
      <c r="B248" s="2">
        <v>905</v>
      </c>
      <c r="C248" s="2" t="s">
        <v>347</v>
      </c>
      <c r="D248" s="2" t="s">
        <v>435</v>
      </c>
      <c r="E248" s="2" t="s">
        <v>647</v>
      </c>
      <c r="F248" s="2" t="s">
        <v>352</v>
      </c>
      <c r="G248" s="5" t="s">
        <v>1146</v>
      </c>
      <c r="H248" s="5" t="s">
        <v>1147</v>
      </c>
    </row>
    <row r="249" spans="1:8">
      <c r="A249" s="2">
        <v>251</v>
      </c>
      <c r="B249" s="2">
        <v>906</v>
      </c>
      <c r="C249" s="2" t="s">
        <v>347</v>
      </c>
      <c r="D249" s="2"/>
      <c r="E249" s="2"/>
      <c r="F249" s="2"/>
      <c r="G249" s="5"/>
      <c r="H249" s="5"/>
    </row>
    <row r="250" spans="1:8">
      <c r="A250" s="2">
        <v>252</v>
      </c>
      <c r="B250" s="2">
        <v>907</v>
      </c>
      <c r="C250" s="2" t="s">
        <v>347</v>
      </c>
      <c r="D250" s="2" t="s">
        <v>435</v>
      </c>
      <c r="E250" s="2" t="s">
        <v>648</v>
      </c>
      <c r="F250" s="2" t="s">
        <v>353</v>
      </c>
      <c r="G250" s="5" t="s">
        <v>1148</v>
      </c>
      <c r="H250" s="5" t="s">
        <v>1149</v>
      </c>
    </row>
    <row r="251" spans="1:8">
      <c r="A251" s="2">
        <v>253</v>
      </c>
      <c r="B251" s="2">
        <v>908</v>
      </c>
      <c r="C251" s="2" t="s">
        <v>347</v>
      </c>
      <c r="D251" s="2" t="s">
        <v>435</v>
      </c>
      <c r="E251" s="2" t="s">
        <v>649</v>
      </c>
      <c r="F251" s="2" t="s">
        <v>354</v>
      </c>
      <c r="G251" s="5" t="s">
        <v>1150</v>
      </c>
      <c r="H251" s="5" t="s">
        <v>1151</v>
      </c>
    </row>
    <row r="252" spans="1:8">
      <c r="A252" s="2">
        <v>254</v>
      </c>
      <c r="B252" s="2">
        <v>909</v>
      </c>
      <c r="C252" s="2" t="s">
        <v>347</v>
      </c>
      <c r="D252" s="2" t="s">
        <v>435</v>
      </c>
      <c r="E252" s="2" t="s">
        <v>650</v>
      </c>
      <c r="F252" s="2" t="s">
        <v>355</v>
      </c>
      <c r="G252" s="5" t="s">
        <v>1152</v>
      </c>
      <c r="H252" s="5" t="s">
        <v>1153</v>
      </c>
    </row>
    <row r="253" spans="1:8">
      <c r="A253" s="2">
        <v>255</v>
      </c>
      <c r="B253" s="2">
        <v>910</v>
      </c>
      <c r="C253" s="2" t="s">
        <v>347</v>
      </c>
      <c r="D253" s="2" t="s">
        <v>435</v>
      </c>
      <c r="E253" s="2" t="s">
        <v>651</v>
      </c>
      <c r="F253" s="2" t="s">
        <v>356</v>
      </c>
      <c r="G253" s="5" t="s">
        <v>1154</v>
      </c>
      <c r="H253" s="5" t="s">
        <v>1155</v>
      </c>
    </row>
    <row r="254" spans="1:8">
      <c r="A254" s="2">
        <v>256</v>
      </c>
      <c r="B254" s="2">
        <v>911</v>
      </c>
      <c r="C254" s="2" t="s">
        <v>347</v>
      </c>
      <c r="D254" s="2" t="s">
        <v>435</v>
      </c>
      <c r="E254" s="2" t="s">
        <v>652</v>
      </c>
      <c r="F254" s="2" t="s">
        <v>357</v>
      </c>
      <c r="G254" s="5" t="s">
        <v>1156</v>
      </c>
      <c r="H254" s="5" t="s">
        <v>1157</v>
      </c>
    </row>
    <row r="255" spans="1:8">
      <c r="A255" s="2">
        <v>257</v>
      </c>
      <c r="B255" s="2">
        <v>913</v>
      </c>
      <c r="C255" s="2" t="s">
        <v>347</v>
      </c>
      <c r="D255" s="2" t="s">
        <v>435</v>
      </c>
      <c r="E255" s="2" t="s">
        <v>653</v>
      </c>
      <c r="F255" s="2" t="s">
        <v>358</v>
      </c>
      <c r="G255" s="5" t="s">
        <v>1158</v>
      </c>
      <c r="H255" s="5" t="s">
        <v>1159</v>
      </c>
    </row>
    <row r="256" spans="1:8">
      <c r="A256" s="2">
        <v>258</v>
      </c>
      <c r="B256" s="2">
        <v>914</v>
      </c>
      <c r="C256" s="2" t="s">
        <v>347</v>
      </c>
      <c r="D256" s="2" t="s">
        <v>435</v>
      </c>
      <c r="E256" s="2" t="s">
        <v>654</v>
      </c>
      <c r="F256" s="2" t="s">
        <v>359</v>
      </c>
      <c r="G256" s="5" t="s">
        <v>1160</v>
      </c>
      <c r="H256" s="5" t="s">
        <v>1161</v>
      </c>
    </row>
    <row r="257" spans="1:8">
      <c r="A257" s="2">
        <v>259</v>
      </c>
      <c r="B257" s="2">
        <v>915</v>
      </c>
      <c r="C257" s="2" t="s">
        <v>347</v>
      </c>
      <c r="D257" s="2" t="s">
        <v>435</v>
      </c>
      <c r="E257" s="2" t="s">
        <v>655</v>
      </c>
      <c r="F257" s="2" t="s">
        <v>360</v>
      </c>
      <c r="G257" s="5" t="s">
        <v>1162</v>
      </c>
      <c r="H257" s="5" t="s">
        <v>1163</v>
      </c>
    </row>
    <row r="258" spans="1:8">
      <c r="A258" s="2">
        <v>260</v>
      </c>
      <c r="B258" s="2">
        <v>916</v>
      </c>
      <c r="C258" s="2" t="s">
        <v>347</v>
      </c>
      <c r="D258" s="2" t="s">
        <v>435</v>
      </c>
      <c r="E258" s="2" t="s">
        <v>656</v>
      </c>
      <c r="F258" s="2" t="s">
        <v>361</v>
      </c>
      <c r="G258" s="5" t="s">
        <v>1164</v>
      </c>
      <c r="H258" s="5" t="s">
        <v>1165</v>
      </c>
    </row>
    <row r="259" spans="1:8">
      <c r="A259" s="2">
        <v>261</v>
      </c>
      <c r="B259" s="2">
        <v>917</v>
      </c>
      <c r="C259" s="2" t="s">
        <v>347</v>
      </c>
      <c r="D259" s="2" t="s">
        <v>435</v>
      </c>
      <c r="E259" s="2" t="s">
        <v>657</v>
      </c>
      <c r="F259" s="2" t="s">
        <v>362</v>
      </c>
      <c r="G259" s="5" t="s">
        <v>1166</v>
      </c>
      <c r="H259" s="5" t="s">
        <v>1167</v>
      </c>
    </row>
    <row r="260" spans="1:8">
      <c r="A260" s="2">
        <v>262</v>
      </c>
      <c r="B260" s="2">
        <v>918</v>
      </c>
      <c r="C260" s="2" t="s">
        <v>347</v>
      </c>
      <c r="D260" s="2" t="s">
        <v>435</v>
      </c>
      <c r="E260" s="2" t="s">
        <v>658</v>
      </c>
      <c r="F260" s="2" t="s">
        <v>363</v>
      </c>
      <c r="G260" s="5" t="s">
        <v>1168</v>
      </c>
      <c r="H260" s="5" t="s">
        <v>1169</v>
      </c>
    </row>
    <row r="261" spans="1:8">
      <c r="A261" s="2">
        <v>263</v>
      </c>
      <c r="B261" s="2">
        <v>919</v>
      </c>
      <c r="C261" s="2" t="s">
        <v>347</v>
      </c>
      <c r="D261" s="2" t="s">
        <v>450</v>
      </c>
      <c r="E261" s="2" t="s">
        <v>659</v>
      </c>
      <c r="F261" s="2" t="s">
        <v>364</v>
      </c>
      <c r="G261" s="5" t="s">
        <v>1170</v>
      </c>
      <c r="H261" s="5" t="s">
        <v>1171</v>
      </c>
    </row>
    <row r="262" spans="1:8">
      <c r="A262" s="2">
        <v>264</v>
      </c>
      <c r="B262" s="2">
        <v>920</v>
      </c>
      <c r="C262" s="2" t="s">
        <v>347</v>
      </c>
      <c r="D262" s="2" t="s">
        <v>528</v>
      </c>
      <c r="E262" s="2" t="s">
        <v>660</v>
      </c>
      <c r="F262" s="2" t="s">
        <v>365</v>
      </c>
      <c r="G262" s="5" t="s">
        <v>1172</v>
      </c>
      <c r="H262" s="5" t="s">
        <v>1173</v>
      </c>
    </row>
    <row r="263" spans="1:8">
      <c r="A263" s="2">
        <v>265</v>
      </c>
      <c r="B263" s="2">
        <v>921</v>
      </c>
      <c r="C263" s="2" t="s">
        <v>347</v>
      </c>
      <c r="D263" s="2" t="s">
        <v>463</v>
      </c>
      <c r="E263" s="2" t="s">
        <v>661</v>
      </c>
      <c r="F263" s="2" t="s">
        <v>366</v>
      </c>
      <c r="G263" s="5" t="s">
        <v>1174</v>
      </c>
      <c r="H263" s="5" t="s">
        <v>1175</v>
      </c>
    </row>
    <row r="264" spans="1:8">
      <c r="A264" s="2">
        <v>266</v>
      </c>
      <c r="B264" s="2">
        <v>922</v>
      </c>
      <c r="C264" s="2" t="s">
        <v>347</v>
      </c>
      <c r="D264" s="2" t="s">
        <v>463</v>
      </c>
      <c r="E264" s="2" t="s">
        <v>662</v>
      </c>
      <c r="F264" s="2" t="s">
        <v>367</v>
      </c>
      <c r="G264" s="5" t="s">
        <v>1176</v>
      </c>
      <c r="H264" s="5" t="s">
        <v>1177</v>
      </c>
    </row>
    <row r="265" spans="1:8">
      <c r="A265" s="2">
        <v>267</v>
      </c>
      <c r="B265" s="2">
        <v>923</v>
      </c>
      <c r="C265" s="2" t="s">
        <v>347</v>
      </c>
      <c r="D265" s="2" t="s">
        <v>463</v>
      </c>
      <c r="E265" s="2" t="s">
        <v>663</v>
      </c>
      <c r="F265" s="2" t="s">
        <v>368</v>
      </c>
      <c r="G265" s="5" t="s">
        <v>1178</v>
      </c>
      <c r="H265" s="5" t="s">
        <v>1179</v>
      </c>
    </row>
    <row r="266" spans="1:8">
      <c r="A266" s="2">
        <v>268</v>
      </c>
      <c r="B266" s="2">
        <v>924</v>
      </c>
      <c r="C266" s="2" t="s">
        <v>347</v>
      </c>
      <c r="D266" s="2"/>
      <c r="E266" s="2"/>
      <c r="F266" s="2"/>
      <c r="G266" s="5"/>
      <c r="H266" s="5"/>
    </row>
    <row r="267" spans="1:8">
      <c r="A267" s="2">
        <v>269</v>
      </c>
      <c r="B267" s="2">
        <v>991</v>
      </c>
      <c r="C267" s="2" t="s">
        <v>347</v>
      </c>
      <c r="D267" s="2" t="s">
        <v>544</v>
      </c>
      <c r="E267" s="2" t="s">
        <v>664</v>
      </c>
      <c r="F267" s="2" t="s">
        <v>665</v>
      </c>
      <c r="G267" s="5" t="s">
        <v>1261</v>
      </c>
      <c r="H267" s="5" t="s">
        <v>1180</v>
      </c>
    </row>
    <row r="268" spans="1:8">
      <c r="A268" s="2">
        <v>270</v>
      </c>
      <c r="B268" s="2">
        <v>1001</v>
      </c>
      <c r="C268" s="2" t="s">
        <v>369</v>
      </c>
      <c r="D268" s="2" t="s">
        <v>435</v>
      </c>
      <c r="E268" s="2" t="s">
        <v>370</v>
      </c>
      <c r="F268" s="2" t="s">
        <v>371</v>
      </c>
      <c r="G268" s="5" t="s">
        <v>1181</v>
      </c>
      <c r="H268" s="5" t="s">
        <v>1182</v>
      </c>
    </row>
    <row r="269" spans="1:8">
      <c r="A269" s="2">
        <v>271</v>
      </c>
      <c r="B269" s="2">
        <v>1002</v>
      </c>
      <c r="C269" s="2" t="s">
        <v>369</v>
      </c>
      <c r="D269" s="2" t="s">
        <v>435</v>
      </c>
      <c r="E269" s="2" t="s">
        <v>372</v>
      </c>
      <c r="F269" s="2" t="s">
        <v>373</v>
      </c>
      <c r="G269" s="5" t="s">
        <v>1183</v>
      </c>
      <c r="H269" s="5" t="s">
        <v>1184</v>
      </c>
    </row>
    <row r="270" spans="1:8">
      <c r="A270" s="2">
        <v>272</v>
      </c>
      <c r="B270" s="2">
        <v>1003</v>
      </c>
      <c r="C270" s="2" t="s">
        <v>369</v>
      </c>
      <c r="D270" s="2" t="s">
        <v>435</v>
      </c>
      <c r="E270" s="2" t="s">
        <v>374</v>
      </c>
      <c r="F270" s="2" t="s">
        <v>375</v>
      </c>
      <c r="G270" s="5" t="s">
        <v>1185</v>
      </c>
      <c r="H270" s="5" t="s">
        <v>1186</v>
      </c>
    </row>
    <row r="271" spans="1:8">
      <c r="A271" s="2">
        <v>273</v>
      </c>
      <c r="B271" s="2">
        <v>1004</v>
      </c>
      <c r="C271" s="2" t="s">
        <v>369</v>
      </c>
      <c r="D271" s="2" t="s">
        <v>435</v>
      </c>
      <c r="E271" s="2" t="s">
        <v>376</v>
      </c>
      <c r="F271" s="2" t="s">
        <v>377</v>
      </c>
      <c r="G271" s="5" t="s">
        <v>1187</v>
      </c>
      <c r="H271" s="5" t="s">
        <v>1188</v>
      </c>
    </row>
    <row r="272" spans="1:8">
      <c r="A272" s="2">
        <v>274</v>
      </c>
      <c r="B272" s="2">
        <v>1005</v>
      </c>
      <c r="C272" s="2" t="s">
        <v>369</v>
      </c>
      <c r="D272" s="2" t="s">
        <v>435</v>
      </c>
      <c r="E272" s="2" t="s">
        <v>378</v>
      </c>
      <c r="F272" s="2" t="s">
        <v>379</v>
      </c>
      <c r="G272" s="5" t="s">
        <v>1189</v>
      </c>
      <c r="H272" s="5" t="s">
        <v>1190</v>
      </c>
    </row>
    <row r="273" spans="1:8">
      <c r="A273" s="2">
        <v>275</v>
      </c>
      <c r="B273" s="2">
        <v>1006</v>
      </c>
      <c r="C273" s="2" t="s">
        <v>369</v>
      </c>
      <c r="D273" s="2" t="s">
        <v>435</v>
      </c>
      <c r="E273" s="2" t="s">
        <v>380</v>
      </c>
      <c r="F273" s="2" t="s">
        <v>381</v>
      </c>
      <c r="G273" s="5" t="s">
        <v>1191</v>
      </c>
      <c r="H273" s="5" t="s">
        <v>1192</v>
      </c>
    </row>
    <row r="274" spans="1:8">
      <c r="A274" s="2">
        <v>276</v>
      </c>
      <c r="B274" s="2">
        <v>1007</v>
      </c>
      <c r="C274" s="2" t="s">
        <v>369</v>
      </c>
      <c r="D274" s="2" t="s">
        <v>435</v>
      </c>
      <c r="E274" s="2" t="s">
        <v>382</v>
      </c>
      <c r="F274" s="2" t="s">
        <v>383</v>
      </c>
      <c r="G274" s="5" t="s">
        <v>1193</v>
      </c>
      <c r="H274" s="5" t="s">
        <v>1194</v>
      </c>
    </row>
    <row r="275" spans="1:8">
      <c r="A275" s="2">
        <v>277</v>
      </c>
      <c r="B275" s="2">
        <v>1008</v>
      </c>
      <c r="C275" s="2" t="s">
        <v>369</v>
      </c>
      <c r="D275" s="2" t="s">
        <v>435</v>
      </c>
      <c r="E275" s="2" t="s">
        <v>384</v>
      </c>
      <c r="F275" s="2" t="s">
        <v>666</v>
      </c>
      <c r="G275" s="5" t="s">
        <v>1195</v>
      </c>
      <c r="H275" s="5" t="s">
        <v>1196</v>
      </c>
    </row>
    <row r="276" spans="1:8">
      <c r="A276" s="2">
        <v>278</v>
      </c>
      <c r="B276" s="2">
        <v>1009</v>
      </c>
      <c r="C276" s="2" t="s">
        <v>369</v>
      </c>
      <c r="D276" s="2" t="s">
        <v>435</v>
      </c>
      <c r="E276" s="2" t="s">
        <v>385</v>
      </c>
      <c r="F276" s="2" t="s">
        <v>386</v>
      </c>
      <c r="G276" s="5" t="s">
        <v>1197</v>
      </c>
      <c r="H276" s="5" t="s">
        <v>1198</v>
      </c>
    </row>
    <row r="277" spans="1:8">
      <c r="A277" s="2">
        <v>279</v>
      </c>
      <c r="B277" s="2">
        <v>1010</v>
      </c>
      <c r="C277" s="2" t="s">
        <v>369</v>
      </c>
      <c r="D277" s="2" t="s">
        <v>435</v>
      </c>
      <c r="E277" s="2" t="s">
        <v>387</v>
      </c>
      <c r="F277" s="2" t="s">
        <v>388</v>
      </c>
      <c r="G277" s="5" t="s">
        <v>1199</v>
      </c>
      <c r="H277" s="5" t="s">
        <v>1200</v>
      </c>
    </row>
    <row r="278" spans="1:8">
      <c r="A278" s="2">
        <v>280</v>
      </c>
      <c r="B278" s="2">
        <v>1011</v>
      </c>
      <c r="C278" s="2" t="s">
        <v>369</v>
      </c>
      <c r="D278" s="2" t="s">
        <v>435</v>
      </c>
      <c r="E278" s="2" t="s">
        <v>389</v>
      </c>
      <c r="F278" s="2" t="s">
        <v>390</v>
      </c>
      <c r="G278" s="5" t="s">
        <v>1201</v>
      </c>
      <c r="H278" s="5" t="s">
        <v>1202</v>
      </c>
    </row>
    <row r="279" spans="1:8">
      <c r="A279" s="2">
        <v>281</v>
      </c>
      <c r="B279" s="2">
        <v>1012</v>
      </c>
      <c r="C279" s="2" t="s">
        <v>369</v>
      </c>
      <c r="D279" s="2" t="s">
        <v>435</v>
      </c>
      <c r="E279" s="2" t="s">
        <v>391</v>
      </c>
      <c r="F279" s="2" t="s">
        <v>392</v>
      </c>
      <c r="G279" s="5" t="s">
        <v>1203</v>
      </c>
      <c r="H279" s="5" t="s">
        <v>1204</v>
      </c>
    </row>
    <row r="280" spans="1:8">
      <c r="A280" s="2">
        <v>282</v>
      </c>
      <c r="B280" s="2">
        <v>1013</v>
      </c>
      <c r="C280" s="2" t="s">
        <v>369</v>
      </c>
      <c r="D280" s="2" t="s">
        <v>435</v>
      </c>
      <c r="E280" s="2" t="s">
        <v>393</v>
      </c>
      <c r="F280" s="2" t="s">
        <v>394</v>
      </c>
      <c r="G280" s="5" t="s">
        <v>1205</v>
      </c>
      <c r="H280" s="5" t="s">
        <v>1206</v>
      </c>
    </row>
    <row r="281" spans="1:8">
      <c r="A281" s="2">
        <v>283</v>
      </c>
      <c r="B281" s="2">
        <v>1014</v>
      </c>
      <c r="C281" s="2" t="s">
        <v>369</v>
      </c>
      <c r="D281" s="2" t="s">
        <v>435</v>
      </c>
      <c r="E281" s="2" t="s">
        <v>395</v>
      </c>
      <c r="F281" s="2" t="s">
        <v>396</v>
      </c>
      <c r="G281" s="5" t="s">
        <v>1207</v>
      </c>
      <c r="H281" s="5" t="s">
        <v>1208</v>
      </c>
    </row>
    <row r="282" spans="1:8">
      <c r="A282" s="2">
        <v>284</v>
      </c>
      <c r="B282" s="2">
        <v>1015</v>
      </c>
      <c r="C282" s="2" t="s">
        <v>369</v>
      </c>
      <c r="D282" s="2" t="s">
        <v>435</v>
      </c>
      <c r="E282" s="2" t="s">
        <v>397</v>
      </c>
      <c r="F282" s="2" t="s">
        <v>398</v>
      </c>
      <c r="G282" s="5" t="s">
        <v>1209</v>
      </c>
      <c r="H282" s="5" t="s">
        <v>1210</v>
      </c>
    </row>
    <row r="283" spans="1:8">
      <c r="A283" s="2">
        <v>285</v>
      </c>
      <c r="B283" s="2">
        <v>1016</v>
      </c>
      <c r="C283" s="2" t="s">
        <v>369</v>
      </c>
      <c r="D283" s="2" t="s">
        <v>528</v>
      </c>
      <c r="E283" s="2" t="s">
        <v>399</v>
      </c>
      <c r="F283" s="2" t="s">
        <v>400</v>
      </c>
      <c r="G283" s="5" t="s">
        <v>1211</v>
      </c>
      <c r="H283" s="5" t="s">
        <v>1212</v>
      </c>
    </row>
    <row r="284" spans="1:8">
      <c r="A284" s="2">
        <v>286</v>
      </c>
      <c r="B284" s="2">
        <v>1017</v>
      </c>
      <c r="C284" s="2" t="s">
        <v>369</v>
      </c>
      <c r="D284" s="2" t="s">
        <v>463</v>
      </c>
      <c r="E284" s="2" t="s">
        <v>401</v>
      </c>
      <c r="F284" s="2" t="s">
        <v>402</v>
      </c>
      <c r="G284" s="5" t="s">
        <v>1213</v>
      </c>
      <c r="H284" s="5" t="s">
        <v>1214</v>
      </c>
    </row>
    <row r="285" spans="1:8">
      <c r="A285" s="2">
        <v>287</v>
      </c>
      <c r="B285" s="2">
        <v>1018</v>
      </c>
      <c r="C285" s="2" t="s">
        <v>369</v>
      </c>
      <c r="D285" s="2" t="s">
        <v>463</v>
      </c>
      <c r="E285" s="2" t="s">
        <v>667</v>
      </c>
      <c r="F285" s="2" t="s">
        <v>403</v>
      </c>
      <c r="G285" s="5" t="s">
        <v>1215</v>
      </c>
      <c r="H285" s="5" t="s">
        <v>1216</v>
      </c>
    </row>
    <row r="286" spans="1:8">
      <c r="A286" s="2">
        <v>288</v>
      </c>
      <c r="B286" s="2">
        <v>1019</v>
      </c>
      <c r="C286" s="2" t="s">
        <v>369</v>
      </c>
      <c r="D286" s="2" t="s">
        <v>463</v>
      </c>
      <c r="E286" s="2" t="s">
        <v>668</v>
      </c>
      <c r="F286" s="2" t="s">
        <v>404</v>
      </c>
      <c r="G286" s="5" t="s">
        <v>1217</v>
      </c>
      <c r="H286" s="5" t="s">
        <v>1218</v>
      </c>
    </row>
    <row r="287" spans="1:8">
      <c r="A287" s="2">
        <v>289</v>
      </c>
      <c r="B287" s="2">
        <v>1020</v>
      </c>
      <c r="C287" s="2" t="s">
        <v>369</v>
      </c>
      <c r="D287" s="2" t="s">
        <v>463</v>
      </c>
      <c r="E287" s="2" t="s">
        <v>669</v>
      </c>
      <c r="F287" s="2" t="s">
        <v>670</v>
      </c>
      <c r="G287" s="5" t="s">
        <v>1219</v>
      </c>
      <c r="H287" s="5" t="s">
        <v>1220</v>
      </c>
    </row>
    <row r="288" spans="1:8">
      <c r="A288" s="2">
        <v>290</v>
      </c>
      <c r="B288" s="2">
        <v>1021</v>
      </c>
      <c r="C288" s="2" t="s">
        <v>671</v>
      </c>
      <c r="D288" s="2" t="s">
        <v>528</v>
      </c>
      <c r="E288" s="2" t="s">
        <v>672</v>
      </c>
      <c r="F288" s="2" t="s">
        <v>673</v>
      </c>
      <c r="G288" s="5" t="s">
        <v>1221</v>
      </c>
      <c r="H288" s="5" t="s">
        <v>1222</v>
      </c>
    </row>
    <row r="289" spans="1:8">
      <c r="A289" s="2">
        <v>291</v>
      </c>
      <c r="B289" s="2">
        <v>1099</v>
      </c>
      <c r="C289" s="2" t="s">
        <v>674</v>
      </c>
      <c r="D289" s="2" t="s">
        <v>675</v>
      </c>
      <c r="E289" s="2" t="s">
        <v>676</v>
      </c>
      <c r="F289" s="2" t="s">
        <v>677</v>
      </c>
      <c r="G289" s="5" t="s">
        <v>1223</v>
      </c>
      <c r="H289" s="5" t="s">
        <v>1224</v>
      </c>
    </row>
    <row r="290" spans="1:8">
      <c r="A290" s="2">
        <v>292</v>
      </c>
      <c r="B290" s="2">
        <v>1101</v>
      </c>
      <c r="C290" s="2" t="s">
        <v>405</v>
      </c>
      <c r="D290" s="2" t="s">
        <v>435</v>
      </c>
      <c r="E290" s="2" t="s">
        <v>678</v>
      </c>
      <c r="F290" s="2" t="s">
        <v>406</v>
      </c>
      <c r="G290" s="5" t="s">
        <v>1225</v>
      </c>
      <c r="H290" s="5" t="s">
        <v>1226</v>
      </c>
    </row>
    <row r="291" spans="1:8">
      <c r="A291" s="2">
        <v>293</v>
      </c>
      <c r="B291" s="2">
        <v>1102</v>
      </c>
      <c r="C291" s="2" t="s">
        <v>405</v>
      </c>
      <c r="D291" s="2" t="s">
        <v>435</v>
      </c>
      <c r="E291" s="2" t="s">
        <v>679</v>
      </c>
      <c r="F291" s="2" t="s">
        <v>407</v>
      </c>
      <c r="G291" s="5" t="s">
        <v>1227</v>
      </c>
      <c r="H291" s="5" t="s">
        <v>1228</v>
      </c>
    </row>
    <row r="292" spans="1:8">
      <c r="A292" s="2">
        <v>294</v>
      </c>
      <c r="B292" s="2">
        <v>1103</v>
      </c>
      <c r="C292" s="2" t="s">
        <v>405</v>
      </c>
      <c r="D292" s="2" t="s">
        <v>435</v>
      </c>
      <c r="E292" s="2" t="s">
        <v>680</v>
      </c>
      <c r="F292" s="2" t="s">
        <v>408</v>
      </c>
      <c r="G292" s="5" t="s">
        <v>1229</v>
      </c>
      <c r="H292" s="5" t="s">
        <v>1230</v>
      </c>
    </row>
    <row r="293" spans="1:8">
      <c r="A293" s="2">
        <v>295</v>
      </c>
      <c r="B293" s="2">
        <v>1104</v>
      </c>
      <c r="C293" s="2" t="s">
        <v>405</v>
      </c>
      <c r="D293" s="2" t="s">
        <v>435</v>
      </c>
      <c r="E293" s="2" t="s">
        <v>681</v>
      </c>
      <c r="F293" s="2" t="s">
        <v>409</v>
      </c>
      <c r="G293" s="5" t="s">
        <v>1231</v>
      </c>
      <c r="H293" s="5" t="s">
        <v>1232</v>
      </c>
    </row>
    <row r="294" spans="1:8">
      <c r="A294" s="2">
        <v>296</v>
      </c>
      <c r="B294" s="2">
        <v>1105</v>
      </c>
      <c r="C294" s="2" t="s">
        <v>405</v>
      </c>
      <c r="D294" s="2" t="s">
        <v>435</v>
      </c>
      <c r="E294" s="2" t="s">
        <v>682</v>
      </c>
      <c r="F294" s="2" t="s">
        <v>410</v>
      </c>
      <c r="G294" s="5" t="s">
        <v>1233</v>
      </c>
      <c r="H294" s="5" t="s">
        <v>1234</v>
      </c>
    </row>
    <row r="295" spans="1:8">
      <c r="A295" s="2">
        <v>297</v>
      </c>
      <c r="B295" s="2">
        <v>1106</v>
      </c>
      <c r="C295" s="2" t="s">
        <v>405</v>
      </c>
      <c r="D295" s="2" t="s">
        <v>435</v>
      </c>
      <c r="E295" s="2" t="s">
        <v>683</v>
      </c>
      <c r="F295" s="2" t="s">
        <v>411</v>
      </c>
      <c r="G295" s="5" t="s">
        <v>1235</v>
      </c>
      <c r="H295" s="5" t="s">
        <v>1236</v>
      </c>
    </row>
    <row r="296" spans="1:8">
      <c r="A296" s="2">
        <v>298</v>
      </c>
      <c r="B296" s="2">
        <v>1107</v>
      </c>
      <c r="C296" s="2" t="s">
        <v>405</v>
      </c>
      <c r="D296" s="2" t="s">
        <v>435</v>
      </c>
      <c r="E296" s="2" t="s">
        <v>1508</v>
      </c>
      <c r="F296" s="2" t="s">
        <v>1509</v>
      </c>
      <c r="G296" s="5" t="s">
        <v>1237</v>
      </c>
      <c r="H296" s="5" t="s">
        <v>1238</v>
      </c>
    </row>
    <row r="297" spans="1:8">
      <c r="A297" s="2">
        <v>299</v>
      </c>
      <c r="B297" s="2">
        <v>1108</v>
      </c>
      <c r="C297" s="2" t="s">
        <v>405</v>
      </c>
      <c r="D297" s="2"/>
      <c r="E297" s="2"/>
      <c r="F297" s="2"/>
      <c r="G297" s="5"/>
      <c r="H297" s="5"/>
    </row>
    <row r="298" spans="1:8">
      <c r="A298" s="2">
        <v>300</v>
      </c>
      <c r="B298" s="2">
        <v>1109</v>
      </c>
      <c r="C298" s="2" t="s">
        <v>405</v>
      </c>
      <c r="D298" s="2" t="s">
        <v>435</v>
      </c>
      <c r="E298" s="2" t="s">
        <v>684</v>
      </c>
      <c r="F298" s="2" t="s">
        <v>412</v>
      </c>
      <c r="G298" s="5" t="s">
        <v>1239</v>
      </c>
      <c r="H298" s="5" t="s">
        <v>1240</v>
      </c>
    </row>
    <row r="299" spans="1:8">
      <c r="A299" s="2">
        <v>301</v>
      </c>
      <c r="B299" s="2">
        <v>1110</v>
      </c>
      <c r="C299" s="2" t="s">
        <v>405</v>
      </c>
      <c r="D299" s="2" t="s">
        <v>528</v>
      </c>
      <c r="E299" s="2" t="s">
        <v>685</v>
      </c>
      <c r="F299" s="2" t="s">
        <v>413</v>
      </c>
      <c r="G299" s="5" t="s">
        <v>1241</v>
      </c>
      <c r="H299" s="5" t="s">
        <v>1242</v>
      </c>
    </row>
    <row r="300" spans="1:8">
      <c r="A300" s="2">
        <v>302</v>
      </c>
      <c r="B300" s="2">
        <v>1111</v>
      </c>
      <c r="C300" s="2" t="s">
        <v>405</v>
      </c>
      <c r="D300" s="2" t="s">
        <v>463</v>
      </c>
      <c r="E300" s="2" t="s">
        <v>686</v>
      </c>
      <c r="F300" s="2" t="s">
        <v>687</v>
      </c>
      <c r="G300" s="5" t="s">
        <v>1243</v>
      </c>
      <c r="H300" s="5" t="s">
        <v>1244</v>
      </c>
    </row>
    <row r="301" spans="1:8">
      <c r="A301" s="2">
        <v>303</v>
      </c>
      <c r="B301" s="2">
        <v>1112</v>
      </c>
      <c r="C301" s="2" t="s">
        <v>405</v>
      </c>
      <c r="D301" s="2" t="s">
        <v>463</v>
      </c>
      <c r="E301" s="2" t="s">
        <v>688</v>
      </c>
      <c r="F301" s="2" t="s">
        <v>414</v>
      </c>
      <c r="G301" s="5" t="s">
        <v>1245</v>
      </c>
      <c r="H301" s="5" t="s">
        <v>1246</v>
      </c>
    </row>
    <row r="315" spans="7:7">
      <c r="G315" t="s">
        <v>415</v>
      </c>
    </row>
    <row r="316" spans="7:7">
      <c r="G316" t="s">
        <v>416</v>
      </c>
    </row>
    <row r="317" spans="7:7">
      <c r="G317" t="s">
        <v>417</v>
      </c>
    </row>
    <row r="318" spans="7:7">
      <c r="G318" t="s">
        <v>418</v>
      </c>
    </row>
    <row r="319" spans="7:7">
      <c r="G319" t="s">
        <v>419</v>
      </c>
    </row>
    <row r="320" spans="7:7">
      <c r="G320" t="s">
        <v>420</v>
      </c>
    </row>
    <row r="321" spans="7:7">
      <c r="G321" t="s">
        <v>421</v>
      </c>
    </row>
    <row r="322" spans="7:7">
      <c r="G322" t="s">
        <v>422</v>
      </c>
    </row>
    <row r="323" spans="7:7">
      <c r="G323" t="s">
        <v>423</v>
      </c>
    </row>
    <row r="324" spans="7:7">
      <c r="G324" t="s">
        <v>424</v>
      </c>
    </row>
    <row r="325" spans="7:7">
      <c r="G325" t="s">
        <v>425</v>
      </c>
    </row>
    <row r="326" spans="7:7">
      <c r="G326" t="s">
        <v>426</v>
      </c>
    </row>
    <row r="327" spans="7:7">
      <c r="G327" t="s">
        <v>427</v>
      </c>
    </row>
  </sheetData>
  <sheetProtection autoFilter="0"/>
  <phoneticPr fontId="1"/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zoomScale="139" zoomScaleNormal="139" workbookViewId="0">
      <selection activeCell="B16" sqref="B16"/>
    </sheetView>
  </sheetViews>
  <sheetFormatPr defaultColWidth="9" defaultRowHeight="13.2"/>
  <cols>
    <col min="1" max="1" width="32.21875" customWidth="1"/>
    <col min="2" max="2" width="29.33203125" customWidth="1"/>
    <col min="3" max="3" width="74" customWidth="1"/>
  </cols>
  <sheetData>
    <row r="1" spans="1:3">
      <c r="A1" s="57" t="s">
        <v>707</v>
      </c>
      <c r="B1" s="58" t="s">
        <v>708</v>
      </c>
      <c r="C1" s="59" t="s">
        <v>709</v>
      </c>
    </row>
    <row r="2" spans="1:3">
      <c r="A2" s="60" t="s">
        <v>1292</v>
      </c>
      <c r="B2" s="40"/>
      <c r="C2" s="61" t="s">
        <v>1472</v>
      </c>
    </row>
    <row r="3" spans="1:3">
      <c r="A3" s="60" t="s">
        <v>710</v>
      </c>
      <c r="B3" s="62" t="str">
        <f>IFERROR(VLOOKUP(B2,学校番号!B2:H301,2)&amp;" 支部","")</f>
        <v/>
      </c>
      <c r="C3" s="61"/>
    </row>
    <row r="4" spans="1:3">
      <c r="A4" s="63" t="s">
        <v>1315</v>
      </c>
      <c r="B4" s="64" t="str">
        <f>IFERROR(VLOOKUP(B2,学校番号!B2:H301,4),"")</f>
        <v/>
      </c>
      <c r="C4" s="65" t="str">
        <f>"（正式名称："&amp;IFERROR(VLOOKUP(B2,学校番号!B2:H301,5),"")&amp;"）"</f>
        <v>（正式名称：）</v>
      </c>
    </row>
    <row r="5" spans="1:3" ht="13.8" thickBot="1">
      <c r="A5" s="66" t="s">
        <v>1289</v>
      </c>
      <c r="B5" s="41"/>
      <c r="C5" s="67" t="s">
        <v>1434</v>
      </c>
    </row>
    <row r="6" spans="1:3" ht="13.8" thickBot="1"/>
    <row r="7" spans="1:3">
      <c r="A7" s="68" t="s">
        <v>1290</v>
      </c>
      <c r="B7" s="42"/>
      <c r="C7" s="69" t="s">
        <v>1526</v>
      </c>
    </row>
    <row r="8" spans="1:3" ht="13.8" thickBot="1">
      <c r="A8" s="66" t="s">
        <v>1291</v>
      </c>
      <c r="B8" s="45"/>
      <c r="C8" s="67" t="s">
        <v>1427</v>
      </c>
    </row>
    <row r="9" spans="1:3" ht="13.8" thickBot="1">
      <c r="A9" s="70"/>
      <c r="B9" s="70"/>
      <c r="C9" s="70"/>
    </row>
    <row r="10" spans="1:3">
      <c r="A10" s="68" t="s">
        <v>1262</v>
      </c>
      <c r="B10" s="71" t="str">
        <f>IF(B2="","","〒"&amp;IFERROR(VLOOKUP(B2,学校番号!B2:H301,6),""))</f>
        <v/>
      </c>
      <c r="C10" s="69" t="s">
        <v>1493</v>
      </c>
    </row>
    <row r="11" spans="1:3">
      <c r="A11" s="72" t="s">
        <v>1399</v>
      </c>
      <c r="B11" s="43"/>
      <c r="C11" s="61"/>
    </row>
    <row r="12" spans="1:3">
      <c r="A12" s="60" t="s">
        <v>1263</v>
      </c>
      <c r="B12" s="73" t="str">
        <f>IFERROR(VLOOKUP(B2,学校番号!B2:H301,7),"")</f>
        <v/>
      </c>
      <c r="C12" s="61" t="s">
        <v>1492</v>
      </c>
    </row>
    <row r="13" spans="1:3">
      <c r="A13" s="72" t="s">
        <v>1399</v>
      </c>
      <c r="B13" s="43"/>
      <c r="C13" s="61"/>
    </row>
    <row r="14" spans="1:3" ht="13.8" thickBot="1">
      <c r="A14" s="66" t="s">
        <v>1467</v>
      </c>
      <c r="B14" s="218"/>
      <c r="C14" s="74" t="s">
        <v>1468</v>
      </c>
    </row>
    <row r="15" spans="1:3" ht="13.8" thickBot="1"/>
    <row r="16" spans="1:3" ht="13.5" customHeight="1">
      <c r="A16" s="272" t="s">
        <v>1487</v>
      </c>
      <c r="B16" s="42"/>
      <c r="C16" s="274" t="s">
        <v>1490</v>
      </c>
    </row>
    <row r="17" spans="1:3">
      <c r="A17" s="273"/>
      <c r="B17" s="249"/>
      <c r="C17" s="275"/>
    </row>
    <row r="18" spans="1:3">
      <c r="A18" s="269"/>
      <c r="B18" s="249"/>
      <c r="C18" s="275"/>
    </row>
    <row r="19" spans="1:3">
      <c r="A19" s="254" t="s">
        <v>1489</v>
      </c>
      <c r="B19" s="249"/>
      <c r="C19" s="251" t="s">
        <v>1491</v>
      </c>
    </row>
    <row r="20" spans="1:3" ht="24" customHeight="1">
      <c r="A20" s="268" t="s">
        <v>1488</v>
      </c>
      <c r="B20" s="266"/>
      <c r="C20" s="270" t="s">
        <v>1494</v>
      </c>
    </row>
    <row r="21" spans="1:3">
      <c r="A21" s="269"/>
      <c r="B21" s="267"/>
      <c r="C21" s="271"/>
    </row>
    <row r="22" spans="1:3" ht="21.6" customHeight="1" thickBot="1">
      <c r="A22" s="253" t="s">
        <v>1495</v>
      </c>
      <c r="B22" s="252"/>
      <c r="C22" s="250" t="s">
        <v>1496</v>
      </c>
    </row>
  </sheetData>
  <sheetProtection sheet="1" objects="1" scenarios="1" selectLockedCells="1"/>
  <mergeCells count="5">
    <mergeCell ref="B20:B21"/>
    <mergeCell ref="A20:A21"/>
    <mergeCell ref="C20:C21"/>
    <mergeCell ref="A16:A18"/>
    <mergeCell ref="C16:C18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学校番号!$B$2:$B$301</xm:f>
          </x14:formula1>
          <xm:sqref>B2</xm:sqref>
        </x14:dataValidation>
        <x14:dataValidation type="list" allowBlank="1" showInputMessage="1" showErrorMessage="1" xr:uid="{111202FA-2251-484E-8F14-B2C8D26D39E8}">
          <x14:formula1>
            <xm:f>data!$G$2:$G$8</xm:f>
          </x14:formula1>
          <xm:sqref>B16:B18</xm:sqref>
        </x14:dataValidation>
        <x14:dataValidation type="list" allowBlank="1" showInputMessage="1" showErrorMessage="1" xr:uid="{15C830A9-F03D-4524-8A03-09A00144682C}">
          <x14:formula1>
            <xm:f>data!$I$2:$I$9</xm:f>
          </x14:formula1>
          <xm:sqref>B20:B21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113" zoomScaleNormal="113" workbookViewId="0">
      <selection activeCell="F12" sqref="F12"/>
    </sheetView>
  </sheetViews>
  <sheetFormatPr defaultColWidth="9" defaultRowHeight="13.2"/>
  <cols>
    <col min="9" max="9" width="9" customWidth="1"/>
  </cols>
  <sheetData>
    <row r="1" spans="1:11" ht="13.8" thickBot="1">
      <c r="A1" s="280" t="s">
        <v>1386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3.8" thickBot="1">
      <c r="A2" s="76" t="s">
        <v>1293</v>
      </c>
      <c r="B2" s="281" t="str">
        <f>IF(①代表者情報!B3="","",①代表者情報!B3)</f>
        <v/>
      </c>
      <c r="C2" s="282"/>
      <c r="D2" s="219" t="s">
        <v>1294</v>
      </c>
      <c r="E2" s="283" t="str">
        <f>IF(①代表者情報!B4="","",IFERROR(VLOOKUP(①代表者情報!B2,学校番号!B2:H301,5),""))</f>
        <v/>
      </c>
      <c r="F2" s="284"/>
      <c r="G2" s="285"/>
      <c r="H2" s="76" t="s">
        <v>1295</v>
      </c>
      <c r="I2" s="283" t="str">
        <f>IF(①代表者情報!B5="","",①代表者情報!B5)</f>
        <v/>
      </c>
      <c r="J2" s="284"/>
      <c r="K2" s="285"/>
    </row>
    <row r="3" spans="1:11" ht="13.8" thickBot="1">
      <c r="A3" s="77" t="s">
        <v>1429</v>
      </c>
      <c r="B3" s="296" t="str">
        <f>IF(①代表者情報!B7="","",①代表者情報!B7)</f>
        <v/>
      </c>
      <c r="C3" s="296"/>
      <c r="D3" s="282"/>
      <c r="E3" s="286" t="s">
        <v>1296</v>
      </c>
      <c r="F3" s="287"/>
      <c r="G3" s="288"/>
      <c r="H3" s="283" t="str">
        <f>IF(①代表者情報!B8="","",①代表者情報!B8)</f>
        <v/>
      </c>
      <c r="I3" s="284"/>
      <c r="J3" s="284"/>
      <c r="K3" s="285"/>
    </row>
    <row r="4" spans="1:11" ht="13.8" thickBot="1">
      <c r="A4" s="78" t="s">
        <v>1430</v>
      </c>
      <c r="B4" s="281" t="str">
        <f>IF(COUNTA(①代表者情報!B10:B11)=0,"",IF(①代表者情報!B11="",①代表者情報!B10,①代表者情報!B11))</f>
        <v/>
      </c>
      <c r="C4" s="281"/>
      <c r="D4" s="283" t="str">
        <f>IF(COUNTA(①代表者情報!B12:B13)=0,"",IF(①代表者情報!B13="",①代表者情報!B12,①代表者情報!B13))</f>
        <v/>
      </c>
      <c r="E4" s="284"/>
      <c r="F4" s="284"/>
      <c r="G4" s="284"/>
      <c r="H4" s="285"/>
      <c r="I4" s="79" t="s">
        <v>1431</v>
      </c>
      <c r="J4" s="283" t="str">
        <f>IF(①代表者情報!B14="","",①代表者情報!B14)</f>
        <v/>
      </c>
      <c r="K4" s="285"/>
    </row>
    <row r="5" spans="1:11">
      <c r="A5" s="297" t="s">
        <v>1403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</row>
    <row r="8" spans="1:11" ht="13.8" thickBot="1">
      <c r="A8" s="280" t="s">
        <v>1394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</row>
    <row r="9" spans="1:11">
      <c r="B9" s="289" t="s">
        <v>1387</v>
      </c>
      <c r="C9" s="290"/>
      <c r="D9" s="290"/>
      <c r="E9" s="290"/>
      <c r="F9" s="290"/>
      <c r="G9" s="290"/>
      <c r="H9" s="291"/>
      <c r="I9" s="292" t="s">
        <v>1388</v>
      </c>
      <c r="J9" s="293"/>
      <c r="K9" s="294" t="s">
        <v>33</v>
      </c>
    </row>
    <row r="10" spans="1:11" ht="25.5" customHeight="1" thickBot="1">
      <c r="B10" s="80" t="s">
        <v>7</v>
      </c>
      <c r="C10" s="81" t="s">
        <v>17</v>
      </c>
      <c r="D10" s="81" t="s">
        <v>47</v>
      </c>
      <c r="E10" s="81" t="s">
        <v>48</v>
      </c>
      <c r="F10" s="81" t="s">
        <v>18</v>
      </c>
      <c r="G10" s="82" t="s">
        <v>1299</v>
      </c>
      <c r="H10" s="83" t="s">
        <v>1300</v>
      </c>
      <c r="I10" s="298" t="s">
        <v>1462</v>
      </c>
      <c r="J10" s="299"/>
      <c r="K10" s="295"/>
    </row>
    <row r="11" spans="1:11" ht="13.8" thickBot="1">
      <c r="A11" s="84" t="s">
        <v>1298</v>
      </c>
      <c r="B11" s="85">
        <v>2</v>
      </c>
      <c r="C11" s="86">
        <v>3</v>
      </c>
      <c r="D11" s="86">
        <v>0</v>
      </c>
      <c r="E11" s="86">
        <v>0</v>
      </c>
      <c r="F11" s="86">
        <v>1</v>
      </c>
      <c r="G11" s="86">
        <v>1</v>
      </c>
      <c r="H11" s="87">
        <v>2</v>
      </c>
      <c r="I11" s="276">
        <v>11</v>
      </c>
      <c r="J11" s="277"/>
      <c r="K11" s="88">
        <v>2</v>
      </c>
    </row>
    <row r="12" spans="1:11" ht="27.45" customHeight="1" thickBot="1">
      <c r="A12" s="89" t="s">
        <v>1297</v>
      </c>
      <c r="B12" s="6"/>
      <c r="C12" s="7"/>
      <c r="D12" s="7"/>
      <c r="E12" s="7"/>
      <c r="F12" s="7"/>
      <c r="G12" s="7"/>
      <c r="H12" s="9"/>
      <c r="I12" s="278"/>
      <c r="J12" s="279"/>
      <c r="K12" s="8"/>
    </row>
  </sheetData>
  <sheetProtection sheet="1" objects="1" scenarios="1" selectLockedCells="1"/>
  <mergeCells count="18">
    <mergeCell ref="A5:K5"/>
    <mergeCell ref="I10:J10"/>
    <mergeCell ref="I11:J11"/>
    <mergeCell ref="I12:J12"/>
    <mergeCell ref="A1:K1"/>
    <mergeCell ref="B2:C2"/>
    <mergeCell ref="E2:G2"/>
    <mergeCell ref="E3:G3"/>
    <mergeCell ref="B9:H9"/>
    <mergeCell ref="I2:K2"/>
    <mergeCell ref="I9:J9"/>
    <mergeCell ref="K9:K10"/>
    <mergeCell ref="B3:D3"/>
    <mergeCell ref="H3:K3"/>
    <mergeCell ref="B4:C4"/>
    <mergeCell ref="A8:K8"/>
    <mergeCell ref="D4:H4"/>
    <mergeCell ref="J4:K4"/>
  </mergeCells>
  <phoneticPr fontId="1"/>
  <dataValidations count="1">
    <dataValidation imeMode="off" allowBlank="1" showInputMessage="1" showErrorMessage="1" sqref="B12:I12 K12" xr:uid="{00000000-0002-0000-0200-000000000000}"/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2"/>
  <sheetViews>
    <sheetView zoomScale="102" zoomScaleNormal="102" workbookViewId="0">
      <selection activeCell="G5" sqref="G5"/>
    </sheetView>
  </sheetViews>
  <sheetFormatPr defaultColWidth="9" defaultRowHeight="13.2"/>
  <cols>
    <col min="1" max="1" width="15.44140625" style="90" customWidth="1"/>
    <col min="2" max="2" width="24.21875" style="90" customWidth="1"/>
    <col min="3" max="3" width="4.77734375" style="90" bestFit="1" customWidth="1"/>
    <col min="4" max="4" width="28.44140625" style="90" hidden="1" customWidth="1"/>
    <col min="5" max="5" width="10" style="90" hidden="1" customWidth="1"/>
    <col min="6" max="6" width="19.33203125" style="90" customWidth="1"/>
    <col min="7" max="7" width="25" style="90" customWidth="1"/>
    <col min="8" max="8" width="5.77734375" style="90" customWidth="1"/>
    <col min="9" max="9" width="6" style="90" customWidth="1"/>
    <col min="10" max="14" width="7.6640625" style="90" customWidth="1"/>
    <col min="15" max="15" width="6.33203125" style="90" customWidth="1"/>
    <col min="16" max="16384" width="9" style="90"/>
  </cols>
  <sheetData>
    <row r="1" spans="1:21" ht="37.5" customHeight="1" thickBot="1">
      <c r="A1" s="317" t="s">
        <v>1397</v>
      </c>
      <c r="B1" s="317"/>
      <c r="C1" s="314" t="s">
        <v>1486</v>
      </c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6"/>
    </row>
    <row r="2" spans="1:21" ht="15" thickBot="1">
      <c r="A2" s="91" t="s">
        <v>1308</v>
      </c>
      <c r="B2" s="91"/>
      <c r="C2" s="91"/>
      <c r="U2" s="90">
        <v>3</v>
      </c>
    </row>
    <row r="3" spans="1:21" ht="21" customHeight="1" thickBot="1">
      <c r="C3" s="318" t="s">
        <v>1311</v>
      </c>
      <c r="D3" s="92" t="s">
        <v>1309</v>
      </c>
      <c r="E3" s="92" t="s">
        <v>1310</v>
      </c>
      <c r="F3" s="239" t="s">
        <v>1313</v>
      </c>
      <c r="G3" s="239" t="s">
        <v>1314</v>
      </c>
      <c r="H3" s="93" t="s">
        <v>32</v>
      </c>
    </row>
    <row r="4" spans="1:21" ht="21" customHeight="1" thickBot="1">
      <c r="A4" s="311" t="s">
        <v>1389</v>
      </c>
      <c r="B4" s="312"/>
      <c r="C4" s="319"/>
      <c r="D4" s="94" t="str">
        <f>IF($B$5="","",$B$5)</f>
        <v/>
      </c>
      <c r="E4" s="94" t="str">
        <f>IF($B$6="","",$B$6)</f>
        <v/>
      </c>
      <c r="F4" s="95" t="s">
        <v>1527</v>
      </c>
      <c r="G4" s="95" t="s">
        <v>1529</v>
      </c>
      <c r="H4" s="96" t="s">
        <v>26</v>
      </c>
    </row>
    <row r="5" spans="1:21" ht="21" customHeight="1">
      <c r="A5" s="97" t="s">
        <v>1316</v>
      </c>
      <c r="B5" s="242" t="str">
        <f>IF(①代表者情報!B4="","",①代表者情報!B4)</f>
        <v/>
      </c>
      <c r="C5" s="99">
        <v>1</v>
      </c>
      <c r="D5" s="100" t="str">
        <f t="shared" ref="D5:D9" si="0">IF($B$5="","",$B$5)</f>
        <v/>
      </c>
      <c r="E5" s="100" t="str">
        <f t="shared" ref="E5:E9" si="1">IF($B$6="","",$B$6)</f>
        <v/>
      </c>
      <c r="F5" s="244" t="str">
        <f>IF(①代表者情報!B7="","",①代表者情報!B7)</f>
        <v/>
      </c>
      <c r="G5" s="24"/>
      <c r="H5" s="39"/>
      <c r="I5" s="101" t="s">
        <v>1312</v>
      </c>
    </row>
    <row r="6" spans="1:21" ht="21" customHeight="1">
      <c r="A6" s="102" t="s">
        <v>1</v>
      </c>
      <c r="B6" s="243" t="str">
        <f>IF(①代表者情報!B5="","",①代表者情報!B5)</f>
        <v/>
      </c>
      <c r="C6" s="99">
        <v>2</v>
      </c>
      <c r="D6" s="100" t="str">
        <f t="shared" si="0"/>
        <v/>
      </c>
      <c r="E6" s="100" t="str">
        <f t="shared" si="1"/>
        <v/>
      </c>
      <c r="F6" s="24"/>
      <c r="G6" s="24"/>
      <c r="H6" s="39"/>
      <c r="I6" s="101" t="s">
        <v>1302</v>
      </c>
    </row>
    <row r="7" spans="1:21" ht="21" customHeight="1">
      <c r="A7" s="102" t="s">
        <v>1301</v>
      </c>
      <c r="B7" s="243" t="str">
        <f>IF(②発表件数・参加生徒数入力!K12="","",②発表件数・参加生徒数入力!K12)</f>
        <v/>
      </c>
      <c r="C7" s="99">
        <v>3</v>
      </c>
      <c r="D7" s="100" t="str">
        <f t="shared" si="0"/>
        <v/>
      </c>
      <c r="E7" s="100" t="str">
        <f t="shared" si="1"/>
        <v/>
      </c>
      <c r="F7" s="24"/>
      <c r="G7" s="24"/>
      <c r="H7" s="39"/>
    </row>
    <row r="8" spans="1:21" ht="21" customHeight="1">
      <c r="A8" s="102" t="s">
        <v>1305</v>
      </c>
      <c r="B8" s="129">
        <f>IF(F5="",0,COUNTA(F5:F9))</f>
        <v>0</v>
      </c>
      <c r="C8" s="99">
        <v>4</v>
      </c>
      <c r="D8" s="100" t="str">
        <f t="shared" si="0"/>
        <v/>
      </c>
      <c r="E8" s="100" t="str">
        <f t="shared" si="1"/>
        <v/>
      </c>
      <c r="F8" s="24"/>
      <c r="G8" s="24"/>
      <c r="H8" s="39"/>
    </row>
    <row r="9" spans="1:21" ht="21" customHeight="1" thickBot="1">
      <c r="A9" s="105" t="s">
        <v>1306</v>
      </c>
      <c r="B9" s="133" t="str">
        <f>IF(B7="","",IF(B7&gt;B8,"あと"&amp;B7-B8&amp;"人入力してください",IF(B7&lt;B8,B8-B7&amp;"人多く入力しています","OK")))</f>
        <v/>
      </c>
      <c r="C9" s="245">
        <v>5</v>
      </c>
      <c r="D9" s="246" t="str">
        <f t="shared" si="0"/>
        <v/>
      </c>
      <c r="E9" s="246" t="str">
        <f t="shared" si="1"/>
        <v/>
      </c>
      <c r="F9" s="247"/>
      <c r="G9" s="247"/>
      <c r="H9" s="248"/>
    </row>
    <row r="10" spans="1:21" ht="21" customHeight="1" thickBot="1">
      <c r="D10" s="107"/>
      <c r="E10" s="107"/>
      <c r="F10" s="108"/>
      <c r="G10" s="108"/>
      <c r="H10" s="108"/>
      <c r="J10" s="108"/>
      <c r="K10" s="108"/>
      <c r="L10" s="108"/>
      <c r="M10" s="108"/>
      <c r="N10" s="108"/>
    </row>
    <row r="11" spans="1:21" ht="21" customHeight="1">
      <c r="C11" s="289" t="s">
        <v>1311</v>
      </c>
      <c r="D11" s="109"/>
      <c r="E11" s="110"/>
      <c r="F11" s="320" t="s">
        <v>1404</v>
      </c>
      <c r="G11" s="321" t="s">
        <v>1405</v>
      </c>
      <c r="H11" s="307" t="s">
        <v>32</v>
      </c>
      <c r="I11" s="307" t="s">
        <v>30</v>
      </c>
      <c r="J11" s="289" t="s">
        <v>431</v>
      </c>
      <c r="K11" s="290"/>
      <c r="L11" s="290"/>
      <c r="M11" s="290"/>
      <c r="N11" s="324"/>
    </row>
    <row r="12" spans="1:21" ht="21" customHeight="1">
      <c r="A12" s="91" t="s">
        <v>1307</v>
      </c>
      <c r="B12" s="91"/>
      <c r="C12" s="309"/>
      <c r="D12" s="111"/>
      <c r="E12" s="112"/>
      <c r="F12" s="309"/>
      <c r="G12" s="322"/>
      <c r="H12" s="308"/>
      <c r="I12" s="308"/>
      <c r="J12" s="309" t="s">
        <v>1457</v>
      </c>
      <c r="K12" s="323"/>
      <c r="L12" s="323"/>
      <c r="M12" s="323"/>
      <c r="N12" s="322"/>
    </row>
    <row r="13" spans="1:21" ht="21" customHeight="1" thickBot="1">
      <c r="C13" s="309"/>
      <c r="D13" s="113"/>
      <c r="E13" s="114"/>
      <c r="F13" s="309"/>
      <c r="G13" s="322"/>
      <c r="H13" s="308"/>
      <c r="I13" s="308"/>
      <c r="J13" s="240" t="s">
        <v>432</v>
      </c>
      <c r="K13" s="115" t="s">
        <v>433</v>
      </c>
      <c r="L13" s="115" t="s">
        <v>47</v>
      </c>
      <c r="M13" s="115" t="s">
        <v>48</v>
      </c>
      <c r="N13" s="116" t="s">
        <v>434</v>
      </c>
    </row>
    <row r="14" spans="1:21" ht="21" customHeight="1" thickBot="1">
      <c r="A14" s="311" t="s">
        <v>1389</v>
      </c>
      <c r="B14" s="313"/>
      <c r="C14" s="310"/>
      <c r="D14" s="117"/>
      <c r="E14" s="118"/>
      <c r="F14" s="119" t="s">
        <v>1528</v>
      </c>
      <c r="G14" s="96" t="s">
        <v>1530</v>
      </c>
      <c r="H14" s="120" t="s">
        <v>27</v>
      </c>
      <c r="I14" s="120">
        <v>2</v>
      </c>
      <c r="J14" s="241"/>
      <c r="K14" s="117" t="s">
        <v>1469</v>
      </c>
      <c r="L14" s="117"/>
      <c r="M14" s="117"/>
      <c r="N14" s="121"/>
    </row>
    <row r="15" spans="1:21" ht="21" customHeight="1">
      <c r="A15" s="122" t="s">
        <v>1316</v>
      </c>
      <c r="B15" s="98" t="str">
        <f>IF(①代表者情報!B4="","",①代表者情報!B4)</f>
        <v/>
      </c>
      <c r="C15" s="123">
        <v>1</v>
      </c>
      <c r="D15" s="124" t="str">
        <f>IF($B$5="","",$B$5)</f>
        <v/>
      </c>
      <c r="E15" s="125" t="str">
        <f>IF($B$6="","",$B$6)</f>
        <v/>
      </c>
      <c r="F15" s="33"/>
      <c r="G15" s="34"/>
      <c r="H15" s="23"/>
      <c r="I15" s="23"/>
      <c r="J15" s="33"/>
      <c r="K15" s="35"/>
      <c r="L15" s="35"/>
      <c r="M15" s="35"/>
      <c r="N15" s="34"/>
      <c r="O15" s="126" t="str">
        <f>IF($B$17="","",IF(OR(AND($C15&gt;$B$17,COUNTA($F15:$N15)=0),AND($C15&lt;=$B$17,COUNTA($F15:$I15)=4,COUNTA($J15:$N15)=1)),"","NG"))</f>
        <v/>
      </c>
    </row>
    <row r="16" spans="1:21" ht="21" customHeight="1">
      <c r="A16" s="102" t="s">
        <v>1</v>
      </c>
      <c r="B16" s="103" t="str">
        <f>IF(①代表者情報!B5="","",①代表者情報!B5)</f>
        <v/>
      </c>
      <c r="C16" s="127">
        <v>2</v>
      </c>
      <c r="D16" s="128" t="str">
        <f t="shared" ref="D16:D44" si="2">IF($B$5="","",$B$5)</f>
        <v/>
      </c>
      <c r="E16" s="129" t="str">
        <f t="shared" ref="E16:E44" si="3">IF($B$6="","",$B$6)</f>
        <v/>
      </c>
      <c r="F16" s="25"/>
      <c r="G16" s="26"/>
      <c r="H16" s="27"/>
      <c r="I16" s="27"/>
      <c r="J16" s="25"/>
      <c r="K16" s="28"/>
      <c r="L16" s="28"/>
      <c r="M16" s="28"/>
      <c r="N16" s="26"/>
      <c r="O16" s="126" t="str">
        <f t="shared" ref="O16:O44" si="4">IF($B$17="","",IF(OR(AND($C16&gt;$B$17,COUNTA($F16:$N16)=0),AND($C16&lt;=$B$17,COUNTA($F16:$I16)=4,COUNTA($J16:$N16)=1)),"","NG"))</f>
        <v/>
      </c>
    </row>
    <row r="17" spans="1:15" ht="21" customHeight="1">
      <c r="A17" s="130" t="s">
        <v>1304</v>
      </c>
      <c r="B17" s="131" t="str">
        <f>IF(②発表件数・参加生徒数入力!I12="","",②発表件数・参加生徒数入力!I12)</f>
        <v/>
      </c>
      <c r="C17" s="127">
        <v>3</v>
      </c>
      <c r="D17" s="128" t="str">
        <f t="shared" si="2"/>
        <v/>
      </c>
      <c r="E17" s="129" t="str">
        <f t="shared" si="3"/>
        <v/>
      </c>
      <c r="F17" s="25"/>
      <c r="G17" s="26"/>
      <c r="H17" s="27"/>
      <c r="I17" s="27"/>
      <c r="J17" s="25"/>
      <c r="K17" s="28"/>
      <c r="L17" s="28"/>
      <c r="M17" s="28"/>
      <c r="N17" s="26"/>
      <c r="O17" s="126" t="str">
        <f t="shared" si="4"/>
        <v/>
      </c>
    </row>
    <row r="18" spans="1:15" ht="21" customHeight="1">
      <c r="A18" s="102" t="s">
        <v>1305</v>
      </c>
      <c r="B18" s="104">
        <f>COUNTA(F15:F44)</f>
        <v>0</v>
      </c>
      <c r="C18" s="127">
        <v>4</v>
      </c>
      <c r="D18" s="128" t="str">
        <f t="shared" si="2"/>
        <v/>
      </c>
      <c r="E18" s="129" t="str">
        <f t="shared" si="3"/>
        <v/>
      </c>
      <c r="F18" s="25"/>
      <c r="G18" s="26"/>
      <c r="H18" s="27"/>
      <c r="I18" s="27"/>
      <c r="J18" s="25"/>
      <c r="K18" s="28"/>
      <c r="L18" s="28"/>
      <c r="M18" s="28"/>
      <c r="N18" s="26"/>
      <c r="O18" s="126" t="str">
        <f t="shared" si="4"/>
        <v/>
      </c>
    </row>
    <row r="19" spans="1:15" ht="21" customHeight="1" thickBot="1">
      <c r="A19" s="105" t="s">
        <v>1306</v>
      </c>
      <c r="B19" s="106" t="str">
        <f>IF(B17="","",IF(B17&gt;B18,"あと"&amp;B17-B18&amp;"人入力してください",IF(B17&lt;B18,B18-B17&amp;"人多く入力しています","OK")))</f>
        <v/>
      </c>
      <c r="C19" s="132">
        <v>5</v>
      </c>
      <c r="D19" s="94" t="str">
        <f t="shared" si="2"/>
        <v/>
      </c>
      <c r="E19" s="133" t="str">
        <f t="shared" si="3"/>
        <v/>
      </c>
      <c r="F19" s="29"/>
      <c r="G19" s="30"/>
      <c r="H19" s="31"/>
      <c r="I19" s="31"/>
      <c r="J19" s="29"/>
      <c r="K19" s="32"/>
      <c r="L19" s="32"/>
      <c r="M19" s="32"/>
      <c r="N19" s="30"/>
      <c r="O19" s="126" t="str">
        <f t="shared" si="4"/>
        <v/>
      </c>
    </row>
    <row r="20" spans="1:15" ht="21" customHeight="1">
      <c r="A20" s="301" t="s">
        <v>1406</v>
      </c>
      <c r="B20" s="302"/>
      <c r="C20" s="134">
        <v>6</v>
      </c>
      <c r="D20" s="100" t="str">
        <f t="shared" si="2"/>
        <v/>
      </c>
      <c r="E20" s="135" t="str">
        <f t="shared" si="3"/>
        <v/>
      </c>
      <c r="F20" s="33"/>
      <c r="G20" s="34"/>
      <c r="H20" s="23"/>
      <c r="I20" s="23"/>
      <c r="J20" s="33"/>
      <c r="K20" s="35"/>
      <c r="L20" s="35"/>
      <c r="M20" s="35"/>
      <c r="N20" s="34"/>
      <c r="O20" s="126" t="str">
        <f t="shared" si="4"/>
        <v/>
      </c>
    </row>
    <row r="21" spans="1:15" ht="21" customHeight="1">
      <c r="A21" s="303"/>
      <c r="B21" s="304"/>
      <c r="C21" s="134">
        <v>7</v>
      </c>
      <c r="D21" s="128" t="str">
        <f t="shared" si="2"/>
        <v/>
      </c>
      <c r="E21" s="129" t="str">
        <f t="shared" si="3"/>
        <v/>
      </c>
      <c r="F21" s="25"/>
      <c r="G21" s="26"/>
      <c r="H21" s="27"/>
      <c r="I21" s="27"/>
      <c r="J21" s="25"/>
      <c r="K21" s="28"/>
      <c r="L21" s="28"/>
      <c r="M21" s="28"/>
      <c r="N21" s="26"/>
      <c r="O21" s="126" t="str">
        <f t="shared" si="4"/>
        <v/>
      </c>
    </row>
    <row r="22" spans="1:15" ht="21" customHeight="1">
      <c r="A22" s="303"/>
      <c r="B22" s="304"/>
      <c r="C22" s="134">
        <v>8</v>
      </c>
      <c r="D22" s="128" t="str">
        <f t="shared" si="2"/>
        <v/>
      </c>
      <c r="E22" s="129" t="str">
        <f t="shared" si="3"/>
        <v/>
      </c>
      <c r="F22" s="25"/>
      <c r="G22" s="26"/>
      <c r="H22" s="27"/>
      <c r="I22" s="27"/>
      <c r="J22" s="25"/>
      <c r="K22" s="28"/>
      <c r="L22" s="28"/>
      <c r="M22" s="28"/>
      <c r="N22" s="26"/>
      <c r="O22" s="126" t="str">
        <f t="shared" si="4"/>
        <v/>
      </c>
    </row>
    <row r="23" spans="1:15" ht="21" customHeight="1">
      <c r="A23" s="305" t="s">
        <v>1407</v>
      </c>
      <c r="B23" s="306"/>
      <c r="C23" s="134">
        <v>9</v>
      </c>
      <c r="D23" s="128" t="str">
        <f t="shared" si="2"/>
        <v/>
      </c>
      <c r="E23" s="129" t="str">
        <f t="shared" si="3"/>
        <v/>
      </c>
      <c r="F23" s="25"/>
      <c r="G23" s="26"/>
      <c r="H23" s="27"/>
      <c r="I23" s="27"/>
      <c r="J23" s="25"/>
      <c r="K23" s="28"/>
      <c r="L23" s="28"/>
      <c r="M23" s="28"/>
      <c r="N23" s="26"/>
      <c r="O23" s="126" t="str">
        <f t="shared" si="4"/>
        <v/>
      </c>
    </row>
    <row r="24" spans="1:15" ht="21" customHeight="1" thickBot="1">
      <c r="A24" s="305"/>
      <c r="B24" s="306"/>
      <c r="C24" s="136">
        <v>10</v>
      </c>
      <c r="D24" s="94" t="str">
        <f t="shared" si="2"/>
        <v/>
      </c>
      <c r="E24" s="133" t="str">
        <f t="shared" si="3"/>
        <v/>
      </c>
      <c r="F24" s="29"/>
      <c r="G24" s="30"/>
      <c r="H24" s="31"/>
      <c r="I24" s="31"/>
      <c r="J24" s="29"/>
      <c r="K24" s="32"/>
      <c r="L24" s="32"/>
      <c r="M24" s="32"/>
      <c r="N24" s="30"/>
      <c r="O24" s="126" t="str">
        <f t="shared" si="4"/>
        <v/>
      </c>
    </row>
    <row r="25" spans="1:15" ht="21" customHeight="1">
      <c r="C25" s="123">
        <v>11</v>
      </c>
      <c r="D25" s="124" t="str">
        <f t="shared" si="2"/>
        <v/>
      </c>
      <c r="E25" s="125" t="str">
        <f t="shared" si="3"/>
        <v/>
      </c>
      <c r="F25" s="33"/>
      <c r="G25" s="34"/>
      <c r="H25" s="23"/>
      <c r="I25" s="23"/>
      <c r="J25" s="33"/>
      <c r="K25" s="35"/>
      <c r="L25" s="35"/>
      <c r="M25" s="35"/>
      <c r="N25" s="34"/>
      <c r="O25" s="126" t="str">
        <f t="shared" si="4"/>
        <v/>
      </c>
    </row>
    <row r="26" spans="1:15" ht="21" customHeight="1">
      <c r="C26" s="134">
        <v>12</v>
      </c>
      <c r="D26" s="128" t="str">
        <f t="shared" si="2"/>
        <v/>
      </c>
      <c r="E26" s="129" t="str">
        <f t="shared" si="3"/>
        <v/>
      </c>
      <c r="F26" s="25"/>
      <c r="G26" s="26"/>
      <c r="H26" s="27"/>
      <c r="I26" s="27"/>
      <c r="J26" s="25"/>
      <c r="K26" s="28"/>
      <c r="L26" s="28"/>
      <c r="M26" s="28"/>
      <c r="N26" s="26"/>
      <c r="O26" s="126" t="str">
        <f t="shared" si="4"/>
        <v/>
      </c>
    </row>
    <row r="27" spans="1:15" ht="21" customHeight="1">
      <c r="C27" s="134">
        <v>13</v>
      </c>
      <c r="D27" s="128" t="str">
        <f t="shared" si="2"/>
        <v/>
      </c>
      <c r="E27" s="129" t="str">
        <f t="shared" si="3"/>
        <v/>
      </c>
      <c r="F27" s="25"/>
      <c r="G27" s="26"/>
      <c r="H27" s="27"/>
      <c r="I27" s="27"/>
      <c r="J27" s="25"/>
      <c r="K27" s="28"/>
      <c r="L27" s="28"/>
      <c r="M27" s="28"/>
      <c r="N27" s="26"/>
      <c r="O27" s="126" t="str">
        <f t="shared" si="4"/>
        <v/>
      </c>
    </row>
    <row r="28" spans="1:15" ht="21" customHeight="1">
      <c r="C28" s="134">
        <v>14</v>
      </c>
      <c r="D28" s="128" t="str">
        <f t="shared" si="2"/>
        <v/>
      </c>
      <c r="E28" s="129" t="str">
        <f t="shared" si="3"/>
        <v/>
      </c>
      <c r="F28" s="25"/>
      <c r="G28" s="26"/>
      <c r="H28" s="27"/>
      <c r="I28" s="27"/>
      <c r="J28" s="25"/>
      <c r="K28" s="28"/>
      <c r="L28" s="28"/>
      <c r="M28" s="28"/>
      <c r="N28" s="26"/>
      <c r="O28" s="126" t="str">
        <f t="shared" si="4"/>
        <v/>
      </c>
    </row>
    <row r="29" spans="1:15" ht="21" customHeight="1" thickBot="1">
      <c r="C29" s="136">
        <v>15</v>
      </c>
      <c r="D29" s="94" t="str">
        <f t="shared" si="2"/>
        <v/>
      </c>
      <c r="E29" s="133" t="str">
        <f t="shared" si="3"/>
        <v/>
      </c>
      <c r="F29" s="29"/>
      <c r="G29" s="30"/>
      <c r="H29" s="31"/>
      <c r="I29" s="31"/>
      <c r="J29" s="29"/>
      <c r="K29" s="32"/>
      <c r="L29" s="32"/>
      <c r="M29" s="32"/>
      <c r="N29" s="30"/>
      <c r="O29" s="126" t="str">
        <f t="shared" si="4"/>
        <v/>
      </c>
    </row>
    <row r="30" spans="1:15" ht="21" customHeight="1">
      <c r="C30" s="123">
        <v>16</v>
      </c>
      <c r="D30" s="124" t="str">
        <f t="shared" si="2"/>
        <v/>
      </c>
      <c r="E30" s="125" t="str">
        <f t="shared" si="3"/>
        <v/>
      </c>
      <c r="F30" s="33"/>
      <c r="G30" s="34"/>
      <c r="H30" s="23"/>
      <c r="I30" s="23"/>
      <c r="J30" s="33"/>
      <c r="K30" s="35"/>
      <c r="L30" s="35"/>
      <c r="M30" s="35"/>
      <c r="N30" s="34"/>
      <c r="O30" s="126" t="str">
        <f t="shared" si="4"/>
        <v/>
      </c>
    </row>
    <row r="31" spans="1:15" ht="21" customHeight="1">
      <c r="C31" s="134">
        <v>17</v>
      </c>
      <c r="D31" s="128" t="str">
        <f t="shared" si="2"/>
        <v/>
      </c>
      <c r="E31" s="129" t="str">
        <f t="shared" si="3"/>
        <v/>
      </c>
      <c r="F31" s="25"/>
      <c r="G31" s="26"/>
      <c r="H31" s="27"/>
      <c r="I31" s="27"/>
      <c r="J31" s="25"/>
      <c r="K31" s="28"/>
      <c r="L31" s="28"/>
      <c r="M31" s="28"/>
      <c r="N31" s="26"/>
      <c r="O31" s="126" t="str">
        <f t="shared" si="4"/>
        <v/>
      </c>
    </row>
    <row r="32" spans="1:15" ht="21" customHeight="1">
      <c r="C32" s="134">
        <v>18</v>
      </c>
      <c r="D32" s="128" t="str">
        <f t="shared" si="2"/>
        <v/>
      </c>
      <c r="E32" s="129" t="str">
        <f t="shared" si="3"/>
        <v/>
      </c>
      <c r="F32" s="25"/>
      <c r="G32" s="26"/>
      <c r="H32" s="27"/>
      <c r="I32" s="27"/>
      <c r="J32" s="25"/>
      <c r="K32" s="28"/>
      <c r="L32" s="28"/>
      <c r="M32" s="28"/>
      <c r="N32" s="26"/>
      <c r="O32" s="126" t="str">
        <f t="shared" si="4"/>
        <v/>
      </c>
    </row>
    <row r="33" spans="3:15" ht="21" customHeight="1">
      <c r="C33" s="134">
        <v>19</v>
      </c>
      <c r="D33" s="128" t="str">
        <f t="shared" si="2"/>
        <v/>
      </c>
      <c r="E33" s="129" t="str">
        <f t="shared" si="3"/>
        <v/>
      </c>
      <c r="F33" s="25"/>
      <c r="G33" s="26"/>
      <c r="H33" s="27"/>
      <c r="I33" s="27"/>
      <c r="J33" s="25"/>
      <c r="K33" s="28"/>
      <c r="L33" s="28"/>
      <c r="M33" s="28"/>
      <c r="N33" s="26"/>
      <c r="O33" s="126" t="str">
        <f t="shared" si="4"/>
        <v/>
      </c>
    </row>
    <row r="34" spans="3:15" ht="21" customHeight="1" thickBot="1">
      <c r="C34" s="136">
        <v>20</v>
      </c>
      <c r="D34" s="94" t="str">
        <f t="shared" si="2"/>
        <v/>
      </c>
      <c r="E34" s="133" t="str">
        <f t="shared" si="3"/>
        <v/>
      </c>
      <c r="F34" s="29"/>
      <c r="G34" s="30"/>
      <c r="H34" s="31"/>
      <c r="I34" s="31"/>
      <c r="J34" s="29"/>
      <c r="K34" s="32"/>
      <c r="L34" s="32"/>
      <c r="M34" s="32"/>
      <c r="N34" s="30"/>
      <c r="O34" s="126" t="str">
        <f t="shared" si="4"/>
        <v/>
      </c>
    </row>
    <row r="35" spans="3:15" ht="21" customHeight="1">
      <c r="C35" s="123">
        <v>21</v>
      </c>
      <c r="D35" s="124" t="str">
        <f t="shared" si="2"/>
        <v/>
      </c>
      <c r="E35" s="125" t="str">
        <f t="shared" si="3"/>
        <v/>
      </c>
      <c r="F35" s="33"/>
      <c r="G35" s="34"/>
      <c r="H35" s="23"/>
      <c r="I35" s="23"/>
      <c r="J35" s="33"/>
      <c r="K35" s="35"/>
      <c r="L35" s="35"/>
      <c r="M35" s="35"/>
      <c r="N35" s="34"/>
      <c r="O35" s="126" t="str">
        <f t="shared" si="4"/>
        <v/>
      </c>
    </row>
    <row r="36" spans="3:15" ht="21" customHeight="1">
      <c r="C36" s="134">
        <v>22</v>
      </c>
      <c r="D36" s="128" t="str">
        <f t="shared" si="2"/>
        <v/>
      </c>
      <c r="E36" s="129" t="str">
        <f t="shared" si="3"/>
        <v/>
      </c>
      <c r="F36" s="25"/>
      <c r="G36" s="26"/>
      <c r="H36" s="27"/>
      <c r="I36" s="27"/>
      <c r="J36" s="25"/>
      <c r="K36" s="28"/>
      <c r="L36" s="28"/>
      <c r="M36" s="28"/>
      <c r="N36" s="26"/>
      <c r="O36" s="126" t="str">
        <f t="shared" si="4"/>
        <v/>
      </c>
    </row>
    <row r="37" spans="3:15" ht="21" customHeight="1">
      <c r="C37" s="134">
        <v>23</v>
      </c>
      <c r="D37" s="128" t="str">
        <f t="shared" si="2"/>
        <v/>
      </c>
      <c r="E37" s="129" t="str">
        <f t="shared" si="3"/>
        <v/>
      </c>
      <c r="F37" s="25"/>
      <c r="G37" s="26"/>
      <c r="H37" s="27"/>
      <c r="I37" s="27"/>
      <c r="J37" s="25"/>
      <c r="K37" s="28"/>
      <c r="L37" s="28"/>
      <c r="M37" s="28"/>
      <c r="N37" s="26"/>
      <c r="O37" s="126" t="str">
        <f t="shared" si="4"/>
        <v/>
      </c>
    </row>
    <row r="38" spans="3:15" ht="21" customHeight="1">
      <c r="C38" s="134">
        <v>24</v>
      </c>
      <c r="D38" s="128" t="str">
        <f t="shared" si="2"/>
        <v/>
      </c>
      <c r="E38" s="129" t="str">
        <f t="shared" si="3"/>
        <v/>
      </c>
      <c r="F38" s="25"/>
      <c r="G38" s="26"/>
      <c r="H38" s="27"/>
      <c r="I38" s="27"/>
      <c r="J38" s="25"/>
      <c r="K38" s="28"/>
      <c r="L38" s="28"/>
      <c r="M38" s="28"/>
      <c r="N38" s="26"/>
      <c r="O38" s="126" t="str">
        <f t="shared" si="4"/>
        <v/>
      </c>
    </row>
    <row r="39" spans="3:15" ht="21" customHeight="1" thickBot="1">
      <c r="C39" s="136">
        <v>25</v>
      </c>
      <c r="D39" s="94" t="str">
        <f t="shared" si="2"/>
        <v/>
      </c>
      <c r="E39" s="133" t="str">
        <f t="shared" si="3"/>
        <v/>
      </c>
      <c r="F39" s="29"/>
      <c r="G39" s="30"/>
      <c r="H39" s="31"/>
      <c r="I39" s="31"/>
      <c r="J39" s="29"/>
      <c r="K39" s="32"/>
      <c r="L39" s="32"/>
      <c r="M39" s="32"/>
      <c r="N39" s="30"/>
      <c r="O39" s="126" t="str">
        <f t="shared" si="4"/>
        <v/>
      </c>
    </row>
    <row r="40" spans="3:15" ht="21" customHeight="1">
      <c r="C40" s="123">
        <v>26</v>
      </c>
      <c r="D40" s="124" t="str">
        <f t="shared" si="2"/>
        <v/>
      </c>
      <c r="E40" s="125" t="str">
        <f t="shared" si="3"/>
        <v/>
      </c>
      <c r="F40" s="33"/>
      <c r="G40" s="34"/>
      <c r="H40" s="23"/>
      <c r="I40" s="23"/>
      <c r="J40" s="33"/>
      <c r="K40" s="35"/>
      <c r="L40" s="35"/>
      <c r="M40" s="35"/>
      <c r="N40" s="34"/>
      <c r="O40" s="126" t="str">
        <f t="shared" si="4"/>
        <v/>
      </c>
    </row>
    <row r="41" spans="3:15" ht="21" customHeight="1">
      <c r="C41" s="134">
        <v>27</v>
      </c>
      <c r="D41" s="128" t="str">
        <f t="shared" si="2"/>
        <v/>
      </c>
      <c r="E41" s="129" t="str">
        <f t="shared" si="3"/>
        <v/>
      </c>
      <c r="F41" s="25"/>
      <c r="G41" s="26"/>
      <c r="H41" s="27"/>
      <c r="I41" s="27"/>
      <c r="J41" s="25"/>
      <c r="K41" s="28"/>
      <c r="L41" s="28"/>
      <c r="M41" s="28"/>
      <c r="N41" s="26"/>
      <c r="O41" s="126" t="str">
        <f t="shared" si="4"/>
        <v/>
      </c>
    </row>
    <row r="42" spans="3:15" ht="21" customHeight="1">
      <c r="C42" s="134">
        <v>28</v>
      </c>
      <c r="D42" s="128" t="str">
        <f t="shared" si="2"/>
        <v/>
      </c>
      <c r="E42" s="129" t="str">
        <f t="shared" si="3"/>
        <v/>
      </c>
      <c r="F42" s="25"/>
      <c r="G42" s="26"/>
      <c r="H42" s="27"/>
      <c r="I42" s="27"/>
      <c r="J42" s="25"/>
      <c r="K42" s="28"/>
      <c r="L42" s="28"/>
      <c r="M42" s="28"/>
      <c r="N42" s="26"/>
      <c r="O42" s="126" t="str">
        <f t="shared" si="4"/>
        <v/>
      </c>
    </row>
    <row r="43" spans="3:15" ht="21" customHeight="1">
      <c r="C43" s="134">
        <v>29</v>
      </c>
      <c r="D43" s="128" t="str">
        <f t="shared" si="2"/>
        <v/>
      </c>
      <c r="E43" s="129" t="str">
        <f t="shared" si="3"/>
        <v/>
      </c>
      <c r="F43" s="25"/>
      <c r="G43" s="26"/>
      <c r="H43" s="27"/>
      <c r="I43" s="27"/>
      <c r="J43" s="25"/>
      <c r="K43" s="28"/>
      <c r="L43" s="28"/>
      <c r="M43" s="28"/>
      <c r="N43" s="26"/>
      <c r="O43" s="126" t="str">
        <f t="shared" si="4"/>
        <v/>
      </c>
    </row>
    <row r="44" spans="3:15" ht="21.75" customHeight="1" thickBot="1">
      <c r="C44" s="136">
        <v>30</v>
      </c>
      <c r="D44" s="94" t="str">
        <f t="shared" si="2"/>
        <v/>
      </c>
      <c r="E44" s="133" t="str">
        <f t="shared" si="3"/>
        <v/>
      </c>
      <c r="F44" s="29"/>
      <c r="G44" s="30"/>
      <c r="H44" s="31"/>
      <c r="I44" s="31"/>
      <c r="J44" s="29"/>
      <c r="K44" s="32"/>
      <c r="L44" s="32"/>
      <c r="M44" s="32"/>
      <c r="N44" s="30"/>
      <c r="O44" s="126" t="str">
        <f t="shared" si="4"/>
        <v/>
      </c>
    </row>
    <row r="45" spans="3:15" ht="18" customHeight="1">
      <c r="C45" s="300" t="s">
        <v>64</v>
      </c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</row>
    <row r="46" spans="3:15" ht="18" customHeight="1"/>
    <row r="47" spans="3:15" ht="18" customHeight="1"/>
    <row r="48" spans="3:15" ht="18" customHeight="1"/>
    <row r="49" ht="18" customHeight="1"/>
    <row r="50" ht="18" customHeight="1"/>
    <row r="51" ht="18" customHeight="1"/>
    <row r="52" ht="18" customHeight="1"/>
  </sheetData>
  <sheetProtection sheet="1" selectLockedCells="1"/>
  <mergeCells count="15">
    <mergeCell ref="A4:B4"/>
    <mergeCell ref="A14:B14"/>
    <mergeCell ref="C1:N1"/>
    <mergeCell ref="A1:B1"/>
    <mergeCell ref="C3:C4"/>
    <mergeCell ref="F11:F13"/>
    <mergeCell ref="G11:G13"/>
    <mergeCell ref="H11:H13"/>
    <mergeCell ref="J12:N12"/>
    <mergeCell ref="J11:N11"/>
    <mergeCell ref="C45:N45"/>
    <mergeCell ref="A20:B22"/>
    <mergeCell ref="A23:B24"/>
    <mergeCell ref="I11:I13"/>
    <mergeCell ref="C11:C14"/>
  </mergeCells>
  <phoneticPr fontId="1"/>
  <conditionalFormatting sqref="B9 B19">
    <cfRule type="cellIs" dxfId="23" priority="58" operator="notEqual">
      <formula>"OK"</formula>
    </cfRule>
    <cfRule type="cellIs" dxfId="22" priority="59" operator="equal">
      <formula>"OK"</formula>
    </cfRule>
  </conditionalFormatting>
  <conditionalFormatting sqref="B9">
    <cfRule type="cellIs" priority="25" stopIfTrue="1" operator="equal">
      <formula>""</formula>
    </cfRule>
  </conditionalFormatting>
  <conditionalFormatting sqref="B19">
    <cfRule type="cellIs" priority="24" stopIfTrue="1" operator="equal">
      <formula>""</formula>
    </cfRule>
  </conditionalFormatting>
  <conditionalFormatting sqref="C15:C44">
    <cfRule type="cellIs" dxfId="21" priority="57" operator="lessThanOrEqual">
      <formula>$B$17</formula>
    </cfRule>
  </conditionalFormatting>
  <conditionalFormatting sqref="C5:H9">
    <cfRule type="expression" priority="1" stopIfTrue="1">
      <formula>$B$7=""</formula>
    </cfRule>
    <cfRule type="expression" dxfId="20" priority="2">
      <formula>$C5&lt;=$B$7</formula>
    </cfRule>
  </conditionalFormatting>
  <conditionalFormatting sqref="C15:N44">
    <cfRule type="expression" priority="23" stopIfTrue="1">
      <formula>$B$17=""</formula>
    </cfRule>
  </conditionalFormatting>
  <conditionalFormatting sqref="F15:N44">
    <cfRule type="expression" dxfId="19" priority="56">
      <formula>$C15&lt;=$B$17</formula>
    </cfRule>
  </conditionalFormatting>
  <conditionalFormatting sqref="O15:O44">
    <cfRule type="cellIs" dxfId="18" priority="26" operator="equal">
      <formula>"NG"</formula>
    </cfRule>
  </conditionalFormatting>
  <dataValidations count="1">
    <dataValidation imeMode="on" allowBlank="1" showInputMessage="1" showErrorMessage="1" sqref="F15:G44 F5:G9" xr:uid="{00000000-0002-0000-0300-000000000000}"/>
  </dataValidations>
  <pageMargins left="0.19685039370078741" right="0.19685039370078741" top="0.59055118110236227" bottom="0.59055118110236227" header="0.51181102362204722" footer="0.51181102362204722"/>
  <pageSetup paperSize="9" scale="75" orientation="portrait" cellComments="asDisplayed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1000000}">
          <x14:formula1>
            <xm:f>data!$A$6:$A$7</xm:f>
          </x14:formula1>
          <xm:sqref>H4:H9 H14:H44</xm:sqref>
        </x14:dataValidation>
        <x14:dataValidation type="list" allowBlank="1" showInputMessage="1" showErrorMessage="1" xr:uid="{00000000-0002-0000-0300-000002000000}">
          <x14:formula1>
            <xm:f>data!$O$8:$O$11</xm:f>
          </x14:formula1>
          <xm:sqref>I14</xm:sqref>
        </x14:dataValidation>
        <x14:dataValidation type="list" imeMode="off" allowBlank="1" showInputMessage="1" showErrorMessage="1" xr:uid="{00000000-0002-0000-0300-000003000000}">
          <x14:formula1>
            <xm:f>data!$O$8:$O$11</xm:f>
          </x14:formula1>
          <xm:sqref>I15:I44</xm:sqref>
        </x14:dataValidation>
        <x14:dataValidation type="list" imeMode="off" allowBlank="1" showInputMessage="1" showErrorMessage="1" xr:uid="{00000000-0002-0000-0300-000004000000}">
          <x14:formula1>
            <xm:f>data!$B$2:$B$3</xm:f>
          </x14:formula1>
          <xm:sqref>J15:N44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5"/>
  <sheetViews>
    <sheetView topLeftCell="B1" zoomScale="75" zoomScaleNormal="75" workbookViewId="0">
      <pane xSplit="1" ySplit="10" topLeftCell="C11" activePane="bottomRight" state="frozen"/>
      <selection activeCell="B1" sqref="B1"/>
      <selection pane="topRight" activeCell="C1" sqref="C1"/>
      <selection pane="bottomLeft" activeCell="B11" sqref="B11"/>
      <selection pane="bottomRight" activeCell="C11" sqref="C11"/>
    </sheetView>
  </sheetViews>
  <sheetFormatPr defaultColWidth="9" defaultRowHeight="13.2"/>
  <cols>
    <col min="1" max="1" width="2.6640625" style="90" hidden="1" customWidth="1"/>
    <col min="2" max="2" width="13" style="90" customWidth="1"/>
    <col min="3" max="3" width="25.33203125" style="90" customWidth="1"/>
    <col min="4" max="4" width="24.6640625" style="90" customWidth="1"/>
    <col min="5" max="5" width="17.6640625" style="90" customWidth="1"/>
    <col min="6" max="6" width="52.109375" style="90" customWidth="1"/>
    <col min="7" max="7" width="51.88671875" style="90" customWidth="1"/>
    <col min="8" max="8" width="6.44140625" style="90" bestFit="1" customWidth="1"/>
    <col min="9" max="9" width="16.6640625" style="90" customWidth="1"/>
    <col min="10" max="10" width="6.44140625" style="90" customWidth="1"/>
    <col min="11" max="11" width="16.6640625" style="90" customWidth="1"/>
    <col min="12" max="12" width="6.44140625" style="90" customWidth="1"/>
    <col min="13" max="13" width="16.6640625" style="90" customWidth="1"/>
    <col min="14" max="14" width="6.44140625" style="90" customWidth="1"/>
    <col min="15" max="15" width="16.6640625" style="90" customWidth="1"/>
    <col min="16" max="16" width="6.44140625" style="90" customWidth="1"/>
    <col min="17" max="17" width="16.44140625" style="90" customWidth="1"/>
    <col min="18" max="18" width="35.109375" style="90" customWidth="1"/>
    <col min="19" max="19" width="9" style="90"/>
    <col min="20" max="20" width="0" style="90" hidden="1" customWidth="1"/>
    <col min="21" max="16384" width="9" style="90"/>
  </cols>
  <sheetData>
    <row r="1" spans="1:20" ht="39.75" customHeight="1">
      <c r="B1" s="137" t="s">
        <v>428</v>
      </c>
    </row>
    <row r="2" spans="1:20" ht="13.8" thickBot="1">
      <c r="B2" s="90" t="s">
        <v>8</v>
      </c>
    </row>
    <row r="3" spans="1:20" ht="15" customHeight="1">
      <c r="B3" s="331"/>
      <c r="C3" s="333" t="s">
        <v>57</v>
      </c>
      <c r="D3" s="327" t="s">
        <v>29</v>
      </c>
      <c r="E3" s="327" t="s">
        <v>1</v>
      </c>
      <c r="F3" s="327" t="s">
        <v>28</v>
      </c>
      <c r="G3" s="327" t="s">
        <v>31</v>
      </c>
      <c r="H3" s="336" t="s">
        <v>1454</v>
      </c>
      <c r="I3" s="337"/>
      <c r="J3" s="336" t="s">
        <v>1447</v>
      </c>
      <c r="K3" s="337"/>
      <c r="L3" s="336" t="s">
        <v>1448</v>
      </c>
      <c r="M3" s="337"/>
      <c r="N3" s="336" t="s">
        <v>1449</v>
      </c>
      <c r="O3" s="337"/>
      <c r="P3" s="336" t="s">
        <v>1450</v>
      </c>
      <c r="Q3" s="336"/>
      <c r="R3" s="345" t="s">
        <v>1455</v>
      </c>
    </row>
    <row r="4" spans="1:20" ht="15" customHeight="1" thickBot="1">
      <c r="B4" s="332"/>
      <c r="C4" s="334"/>
      <c r="D4" s="328"/>
      <c r="E4" s="328"/>
      <c r="F4" s="328"/>
      <c r="G4" s="328"/>
      <c r="H4" s="138" t="s">
        <v>30</v>
      </c>
      <c r="I4" s="139" t="s">
        <v>1319</v>
      </c>
      <c r="J4" s="138" t="s">
        <v>30</v>
      </c>
      <c r="K4" s="139" t="s">
        <v>1319</v>
      </c>
      <c r="L4" s="138" t="s">
        <v>30</v>
      </c>
      <c r="M4" s="139" t="s">
        <v>1319</v>
      </c>
      <c r="N4" s="138" t="s">
        <v>30</v>
      </c>
      <c r="O4" s="139" t="s">
        <v>1319</v>
      </c>
      <c r="P4" s="138" t="s">
        <v>30</v>
      </c>
      <c r="Q4" s="138" t="s">
        <v>1319</v>
      </c>
      <c r="R4" s="346"/>
    </row>
    <row r="5" spans="1:20" ht="30" customHeight="1" thickTop="1" thickBot="1">
      <c r="B5" s="213" t="s">
        <v>41</v>
      </c>
      <c r="C5" s="214" t="s">
        <v>7</v>
      </c>
      <c r="D5" s="215" t="s">
        <v>1510</v>
      </c>
      <c r="E5" s="215" t="s">
        <v>1511</v>
      </c>
      <c r="F5" s="216" t="s">
        <v>42</v>
      </c>
      <c r="G5" s="215" t="s">
        <v>43</v>
      </c>
      <c r="H5" s="140" t="s">
        <v>44</v>
      </c>
      <c r="I5" s="141" t="s">
        <v>1531</v>
      </c>
      <c r="J5" s="140"/>
      <c r="K5" s="141"/>
      <c r="L5" s="140"/>
      <c r="M5" s="141"/>
      <c r="N5" s="140"/>
      <c r="O5" s="141"/>
      <c r="P5" s="140"/>
      <c r="Q5" s="212"/>
      <c r="R5" s="217"/>
    </row>
    <row r="7" spans="1:20" ht="14.4">
      <c r="B7" s="91" t="s">
        <v>58</v>
      </c>
      <c r="C7" s="91"/>
      <c r="D7" s="91"/>
      <c r="E7" s="91"/>
      <c r="F7" s="91"/>
      <c r="G7" s="142"/>
    </row>
    <row r="8" spans="1:20" ht="19.8" thickBot="1">
      <c r="B8" s="143">
        <f>SUM(②発表件数・参加生徒数入力!B12:F12)</f>
        <v>0</v>
      </c>
      <c r="C8" s="335" t="s">
        <v>1428</v>
      </c>
      <c r="D8" s="335"/>
      <c r="E8" s="91"/>
      <c r="F8" s="91"/>
      <c r="G8" s="142"/>
    </row>
    <row r="9" spans="1:20" ht="27.75" customHeight="1">
      <c r="B9" s="325"/>
      <c r="C9" s="339" t="s">
        <v>57</v>
      </c>
      <c r="D9" s="329" t="s">
        <v>29</v>
      </c>
      <c r="E9" s="329" t="s">
        <v>1</v>
      </c>
      <c r="F9" s="329" t="s">
        <v>28</v>
      </c>
      <c r="G9" s="329" t="s">
        <v>31</v>
      </c>
      <c r="H9" s="338" t="s">
        <v>1454</v>
      </c>
      <c r="I9" s="338"/>
      <c r="J9" s="341" t="s">
        <v>1447</v>
      </c>
      <c r="K9" s="342"/>
      <c r="L9" s="338" t="s">
        <v>1448</v>
      </c>
      <c r="M9" s="338"/>
      <c r="N9" s="341" t="s">
        <v>1449</v>
      </c>
      <c r="O9" s="342"/>
      <c r="P9" s="338" t="s">
        <v>1450</v>
      </c>
      <c r="Q9" s="338"/>
      <c r="R9" s="343" t="s">
        <v>1456</v>
      </c>
    </row>
    <row r="10" spans="1:20" ht="27.75" customHeight="1" thickBot="1">
      <c r="B10" s="326"/>
      <c r="C10" s="340"/>
      <c r="D10" s="330"/>
      <c r="E10" s="330"/>
      <c r="F10" s="330"/>
      <c r="G10" s="330"/>
      <c r="H10" s="144" t="s">
        <v>30</v>
      </c>
      <c r="I10" s="144" t="s">
        <v>1319</v>
      </c>
      <c r="J10" s="211" t="s">
        <v>30</v>
      </c>
      <c r="K10" s="255" t="s">
        <v>1452</v>
      </c>
      <c r="L10" s="144" t="s">
        <v>30</v>
      </c>
      <c r="M10" s="144" t="s">
        <v>1452</v>
      </c>
      <c r="N10" s="211" t="s">
        <v>30</v>
      </c>
      <c r="O10" s="255" t="s">
        <v>1452</v>
      </c>
      <c r="P10" s="144" t="s">
        <v>30</v>
      </c>
      <c r="Q10" s="144" t="s">
        <v>1452</v>
      </c>
      <c r="R10" s="344"/>
    </row>
    <row r="11" spans="1:20" ht="48" customHeight="1" thickBot="1">
      <c r="A11" s="90">
        <v>1</v>
      </c>
      <c r="B11" s="145" t="s">
        <v>41</v>
      </c>
      <c r="C11" s="47"/>
      <c r="D11" s="48" t="str">
        <f>IF(OR(F11="",$A11&gt;SUM(②発表件数・参加生徒数入力!$B$12:$F$12)),"",②発表件数・参加生徒数入力!$E$2)</f>
        <v/>
      </c>
      <c r="E11" s="238" t="str">
        <f>IF(OR(F11="",$A11&gt;SUM(②発表件数・参加生徒数入力!$B$12:$F$12)),"",①代表者情報!$B$5)</f>
        <v/>
      </c>
      <c r="F11" s="36"/>
      <c r="G11" s="37"/>
      <c r="H11" s="47"/>
      <c r="I11" s="49"/>
      <c r="J11" s="47"/>
      <c r="K11" s="49"/>
      <c r="L11" s="47"/>
      <c r="M11" s="49"/>
      <c r="N11" s="47"/>
      <c r="O11" s="49"/>
      <c r="P11" s="47"/>
      <c r="Q11" s="49"/>
      <c r="R11" s="210"/>
      <c r="S11" s="126" t="str">
        <f t="shared" ref="S11:S18" si="0">IF($B$8="","",IF(OR(AND($T11&gt;$B$8,COUNTA($C11)=0,COUNTA($F11:$R11)=0),AND($T11&lt;=$B$8,COUNTA($C11:$F11)=4,COUNTA($H11:$I11)=2)),"","NG"))</f>
        <v/>
      </c>
      <c r="T11" s="90">
        <v>1</v>
      </c>
    </row>
    <row r="12" spans="1:20" ht="48" customHeight="1" thickBot="1">
      <c r="A12" s="90">
        <v>2</v>
      </c>
      <c r="B12" s="145" t="s">
        <v>50</v>
      </c>
      <c r="C12" s="47"/>
      <c r="D12" s="48" t="str">
        <f>IF(OR(F12="",$A12&gt;SUM(②発表件数・参加生徒数入力!$B$12:$F$12)),"",②発表件数・参加生徒数入力!$E$2)</f>
        <v/>
      </c>
      <c r="E12" s="238" t="str">
        <f>IF(OR(F12="",$A12&gt;SUM(②発表件数・参加生徒数入力!$B$12:$F$12)),"",①代表者情報!$B$5)</f>
        <v/>
      </c>
      <c r="F12" s="36"/>
      <c r="G12" s="37"/>
      <c r="H12" s="47"/>
      <c r="I12" s="49"/>
      <c r="J12" s="47"/>
      <c r="K12" s="49"/>
      <c r="L12" s="47"/>
      <c r="M12" s="49"/>
      <c r="N12" s="47"/>
      <c r="O12" s="49"/>
      <c r="P12" s="47"/>
      <c r="Q12" s="49"/>
      <c r="R12" s="256"/>
      <c r="S12" s="126" t="str">
        <f t="shared" si="0"/>
        <v/>
      </c>
      <c r="T12" s="90">
        <v>2</v>
      </c>
    </row>
    <row r="13" spans="1:20" ht="48" customHeight="1" thickBot="1">
      <c r="A13" s="90">
        <v>3</v>
      </c>
      <c r="B13" s="145" t="s">
        <v>51</v>
      </c>
      <c r="C13" s="47"/>
      <c r="D13" s="48" t="str">
        <f>IF(OR(F13="",$A13&gt;SUM(②発表件数・参加生徒数入力!$B$12:$F$12)),"",②発表件数・参加生徒数入力!$E$2)</f>
        <v/>
      </c>
      <c r="E13" s="238" t="str">
        <f>IF(OR(F13="",$A13&gt;SUM(②発表件数・参加生徒数入力!$B$12:$F$12)),"",①代表者情報!$B$5)</f>
        <v/>
      </c>
      <c r="F13" s="36"/>
      <c r="G13" s="37"/>
      <c r="H13" s="47"/>
      <c r="I13" s="49"/>
      <c r="J13" s="47"/>
      <c r="K13" s="49"/>
      <c r="L13" s="47"/>
      <c r="M13" s="49"/>
      <c r="N13" s="47"/>
      <c r="O13" s="49"/>
      <c r="P13" s="47"/>
      <c r="Q13" s="49"/>
      <c r="R13" s="210"/>
      <c r="S13" s="126" t="str">
        <f t="shared" si="0"/>
        <v/>
      </c>
      <c r="T13" s="90">
        <v>3</v>
      </c>
    </row>
    <row r="14" spans="1:20" ht="48" customHeight="1" thickBot="1">
      <c r="A14" s="90">
        <v>4</v>
      </c>
      <c r="B14" s="145" t="s">
        <v>52</v>
      </c>
      <c r="C14" s="47"/>
      <c r="D14" s="48" t="str">
        <f>IF(OR(F14="",$A14&gt;SUM(②発表件数・参加生徒数入力!$B$12:$F$12)),"",②発表件数・参加生徒数入力!$E$2)</f>
        <v/>
      </c>
      <c r="E14" s="238" t="str">
        <f>IF(OR(F14="",$A14&gt;SUM(②発表件数・参加生徒数入力!$B$12:$F$12)),"",①代表者情報!$B$5)</f>
        <v/>
      </c>
      <c r="F14" s="36"/>
      <c r="G14" s="37"/>
      <c r="H14" s="47"/>
      <c r="I14" s="49"/>
      <c r="J14" s="47"/>
      <c r="K14" s="49"/>
      <c r="L14" s="47"/>
      <c r="M14" s="49"/>
      <c r="N14" s="47"/>
      <c r="O14" s="49"/>
      <c r="P14" s="47"/>
      <c r="Q14" s="49"/>
      <c r="R14" s="256"/>
      <c r="S14" s="126" t="str">
        <f t="shared" si="0"/>
        <v/>
      </c>
      <c r="T14" s="90">
        <v>4</v>
      </c>
    </row>
    <row r="15" spans="1:20" ht="48" customHeight="1" thickBot="1">
      <c r="A15" s="90">
        <v>5</v>
      </c>
      <c r="B15" s="145" t="s">
        <v>53</v>
      </c>
      <c r="C15" s="47"/>
      <c r="D15" s="48" t="str">
        <f>IF(OR(F15="",$A15&gt;SUM(②発表件数・参加生徒数入力!$B$12:$F$12)),"",②発表件数・参加生徒数入力!$E$2)</f>
        <v/>
      </c>
      <c r="E15" s="238" t="str">
        <f>IF(OR(F15="",$A15&gt;SUM(②発表件数・参加生徒数入力!$B$12:$F$12)),"",①代表者情報!$B$5)</f>
        <v/>
      </c>
      <c r="F15" s="36"/>
      <c r="G15" s="37"/>
      <c r="H15" s="47"/>
      <c r="I15" s="49"/>
      <c r="J15" s="47"/>
      <c r="K15" s="49"/>
      <c r="L15" s="47"/>
      <c r="M15" s="49"/>
      <c r="N15" s="47"/>
      <c r="O15" s="49"/>
      <c r="P15" s="47"/>
      <c r="Q15" s="49"/>
      <c r="R15" s="210"/>
      <c r="S15" s="126" t="str">
        <f t="shared" si="0"/>
        <v/>
      </c>
      <c r="T15" s="90">
        <v>5</v>
      </c>
    </row>
    <row r="16" spans="1:20" ht="48" customHeight="1" thickBot="1">
      <c r="A16" s="90">
        <v>6</v>
      </c>
      <c r="B16" s="145" t="s">
        <v>54</v>
      </c>
      <c r="C16" s="47"/>
      <c r="D16" s="48" t="str">
        <f>IF(OR(F16="",$A16&gt;SUM(②発表件数・参加生徒数入力!$B$12:$F$12)),"",②発表件数・参加生徒数入力!$E$2)</f>
        <v/>
      </c>
      <c r="E16" s="238" t="str">
        <f>IF(OR(F16="",$A16&gt;SUM(②発表件数・参加生徒数入力!$B$12:$F$12)),"",①代表者情報!$B$5)</f>
        <v/>
      </c>
      <c r="F16" s="36"/>
      <c r="G16" s="37"/>
      <c r="H16" s="47"/>
      <c r="I16" s="49"/>
      <c r="J16" s="47"/>
      <c r="K16" s="49"/>
      <c r="L16" s="47"/>
      <c r="M16" s="49"/>
      <c r="N16" s="47"/>
      <c r="O16" s="49"/>
      <c r="P16" s="47"/>
      <c r="Q16" s="49"/>
      <c r="R16" s="256"/>
      <c r="S16" s="126" t="str">
        <f t="shared" si="0"/>
        <v/>
      </c>
      <c r="T16" s="90">
        <v>6</v>
      </c>
    </row>
    <row r="17" spans="1:20" ht="48" customHeight="1" thickBot="1">
      <c r="A17" s="90">
        <v>7</v>
      </c>
      <c r="B17" s="145" t="s">
        <v>55</v>
      </c>
      <c r="C17" s="47"/>
      <c r="D17" s="48" t="str">
        <f>IF(OR(F17="",$A17&gt;SUM(②発表件数・参加生徒数入力!$B$12:$F$12)),"",②発表件数・参加生徒数入力!$E$2)</f>
        <v/>
      </c>
      <c r="E17" s="238" t="str">
        <f>IF(OR(F17="",$A17&gt;SUM(②発表件数・参加生徒数入力!$B$12:$F$12)),"",①代表者情報!$B$5)</f>
        <v/>
      </c>
      <c r="F17" s="36"/>
      <c r="G17" s="37"/>
      <c r="H17" s="47"/>
      <c r="I17" s="49"/>
      <c r="J17" s="47"/>
      <c r="K17" s="49"/>
      <c r="L17" s="47"/>
      <c r="M17" s="49"/>
      <c r="N17" s="47"/>
      <c r="O17" s="49"/>
      <c r="P17" s="47"/>
      <c r="Q17" s="49"/>
      <c r="R17" s="210"/>
      <c r="S17" s="126" t="str">
        <f t="shared" si="0"/>
        <v/>
      </c>
      <c r="T17" s="90">
        <v>7</v>
      </c>
    </row>
    <row r="18" spans="1:20" ht="48" customHeight="1" thickBot="1">
      <c r="A18" s="90">
        <v>8</v>
      </c>
      <c r="B18" s="145" t="s">
        <v>56</v>
      </c>
      <c r="C18" s="47"/>
      <c r="D18" s="48" t="str">
        <f>IF(OR(F18="",$A18&gt;SUM(②発表件数・参加生徒数入力!$B$12:$F$12)),"",②発表件数・参加生徒数入力!$E$2)</f>
        <v/>
      </c>
      <c r="E18" s="238" t="str">
        <f>IF(OR(F18="",$A18&gt;SUM(②発表件数・参加生徒数入力!$B$12:$F$12)),"",①代表者情報!$B$5)</f>
        <v/>
      </c>
      <c r="F18" s="36"/>
      <c r="G18" s="37"/>
      <c r="H18" s="47"/>
      <c r="I18" s="49"/>
      <c r="J18" s="47"/>
      <c r="K18" s="49"/>
      <c r="L18" s="47"/>
      <c r="M18" s="49"/>
      <c r="N18" s="47"/>
      <c r="O18" s="49"/>
      <c r="P18" s="47"/>
      <c r="Q18" s="49"/>
      <c r="R18" s="257"/>
      <c r="S18" s="126" t="str">
        <f t="shared" si="0"/>
        <v/>
      </c>
      <c r="T18" s="90">
        <v>8</v>
      </c>
    </row>
    <row r="19" spans="1:20" s="147" customFormat="1" ht="39.6">
      <c r="F19" s="148" t="s">
        <v>46</v>
      </c>
      <c r="G19" s="149"/>
    </row>
    <row r="20" spans="1:20" ht="23.4">
      <c r="F20" s="150"/>
      <c r="G20" s="151"/>
      <c r="P20" s="146"/>
    </row>
    <row r="21" spans="1:20">
      <c r="F21" s="150"/>
      <c r="G21" s="151"/>
    </row>
    <row r="22" spans="1:20">
      <c r="F22" s="150"/>
      <c r="G22" s="151"/>
    </row>
    <row r="23" spans="1:20">
      <c r="F23" s="150"/>
      <c r="G23" s="151"/>
    </row>
    <row r="24" spans="1:20">
      <c r="F24" s="150"/>
      <c r="G24" s="151"/>
    </row>
    <row r="25" spans="1:20">
      <c r="F25" s="150"/>
      <c r="G25" s="151"/>
    </row>
    <row r="26" spans="1:20">
      <c r="F26" s="150"/>
      <c r="G26" s="151"/>
    </row>
    <row r="27" spans="1:20">
      <c r="F27" s="150"/>
      <c r="G27" s="151"/>
    </row>
    <row r="28" spans="1:20">
      <c r="F28" s="150"/>
      <c r="G28" s="151"/>
    </row>
    <row r="29" spans="1:20">
      <c r="F29" s="150"/>
      <c r="G29" s="151"/>
    </row>
    <row r="30" spans="1:20">
      <c r="F30" s="150"/>
      <c r="G30" s="151"/>
    </row>
    <row r="31" spans="1:20">
      <c r="F31" s="150"/>
      <c r="G31" s="151"/>
    </row>
    <row r="32" spans="1:20">
      <c r="F32" s="150"/>
      <c r="G32" s="151"/>
    </row>
    <row r="33" spans="6:7">
      <c r="F33" s="150"/>
      <c r="G33" s="151"/>
    </row>
    <row r="34" spans="6:7">
      <c r="F34" s="150"/>
      <c r="G34" s="151"/>
    </row>
    <row r="35" spans="6:7">
      <c r="F35" s="150"/>
      <c r="G35" s="151"/>
    </row>
  </sheetData>
  <sheetProtection sheet="1" objects="1" scenarios="1" selectLockedCells="1"/>
  <mergeCells count="25">
    <mergeCell ref="R9:R10"/>
    <mergeCell ref="L9:M9"/>
    <mergeCell ref="J3:K3"/>
    <mergeCell ref="L3:M3"/>
    <mergeCell ref="N3:O3"/>
    <mergeCell ref="P3:Q3"/>
    <mergeCell ref="R3:R4"/>
    <mergeCell ref="H3:I3"/>
    <mergeCell ref="P9:Q9"/>
    <mergeCell ref="C9:C10"/>
    <mergeCell ref="N9:O9"/>
    <mergeCell ref="H9:I9"/>
    <mergeCell ref="J9:K9"/>
    <mergeCell ref="B9:B10"/>
    <mergeCell ref="D3:D4"/>
    <mergeCell ref="E3:E4"/>
    <mergeCell ref="F3:F4"/>
    <mergeCell ref="G3:G4"/>
    <mergeCell ref="D9:D10"/>
    <mergeCell ref="E9:E10"/>
    <mergeCell ref="F9:F10"/>
    <mergeCell ref="G9:G10"/>
    <mergeCell ref="B3:B4"/>
    <mergeCell ref="C3:C4"/>
    <mergeCell ref="C8:D8"/>
  </mergeCells>
  <phoneticPr fontId="1"/>
  <conditionalFormatting sqref="P20">
    <cfRule type="cellIs" dxfId="12" priority="21" operator="equal">
      <formula>"NG"</formula>
    </cfRule>
  </conditionalFormatting>
  <conditionalFormatting sqref="S11:S18">
    <cfRule type="cellIs" dxfId="11" priority="1" operator="equal">
      <formula>"NG"</formula>
    </cfRule>
  </conditionalFormatting>
  <dataValidations count="2">
    <dataValidation imeMode="on" allowBlank="1" showInputMessage="1" showErrorMessage="1" sqref="D11:F18" xr:uid="{00000000-0002-0000-0400-000000000000}"/>
    <dataValidation type="list" allowBlank="1" showInputMessage="1" showErrorMessage="1" sqref="H5 J5 L5 N5 P5" xr:uid="{00000000-0002-0000-0400-000001000000}">
      <formula1>#REF!</formula1>
    </dataValidation>
  </dataValidations>
  <pageMargins left="0.15748031496062992" right="0.15748031496062992" top="0.98425196850393704" bottom="0.98425196850393704" header="0.51181102362204722" footer="0.51181102362204722"/>
  <pageSetup paperSize="9" scale="60" orientation="landscape" cellComments="asDisplayed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id="{F302E6A5-4491-48C1-816A-F4CC896FAE32}">
            <xm:f>$A12&lt;=SUM(②発表件数・参加生徒数入力!$B$12:$F$12)</xm:f>
            <x14:dxf>
              <fill>
                <patternFill>
                  <bgColor rgb="FFFFFF99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22" id="{B8D978D8-7636-4F55-BA63-496982B5AB0B}">
            <xm:f>$A13&lt;=SUM(②発表件数・参加生徒数入力!$B$12:$F$12)</xm:f>
            <x14:dxf>
              <fill>
                <patternFill>
                  <bgColor rgb="FFFFFF99"/>
                </patternFill>
              </fill>
            </x14:dxf>
          </x14:cfRule>
          <xm:sqref>C13:C18</xm:sqref>
        </x14:conditionalFormatting>
        <x14:conditionalFormatting xmlns:xm="http://schemas.microsoft.com/office/excel/2006/main">
          <x14:cfRule type="expression" priority="29" id="{30DA18EA-F48A-462C-9317-EE851D62B570}">
            <xm:f>$A11&lt;=SUM(②発表件数・参加生徒数入力!$B$12:$F$12)</xm:f>
            <x14:dxf>
              <fill>
                <patternFill>
                  <bgColor rgb="FFFFFF99"/>
                </patternFill>
              </fill>
            </x14:dxf>
          </x14:cfRule>
          <xm:sqref>C11:G11 D12:E18 D18:G18</xm:sqref>
        </x14:conditionalFormatting>
        <x14:conditionalFormatting xmlns:xm="http://schemas.microsoft.com/office/excel/2006/main">
          <x14:cfRule type="expression" priority="24" id="{F13E7366-BC97-4887-B2D3-9D1337EC2DF1}">
            <xm:f>$A12&lt;=SUM(②発表件数・参加生徒数入力!$B$12:$F$12)</xm:f>
            <x14:dxf>
              <fill>
                <patternFill>
                  <bgColor rgb="FFFFFF99"/>
                </patternFill>
              </fill>
            </x14:dxf>
          </x14:cfRule>
          <xm:sqref>F12:G17</xm:sqref>
        </x14:conditionalFormatting>
        <x14:conditionalFormatting xmlns:xm="http://schemas.microsoft.com/office/excel/2006/main">
          <x14:cfRule type="expression" priority="2" id="{FDF9EDD1-A4D2-4888-BBE0-206DBDBBCBA5}">
            <xm:f>$A11&lt;=SUM(②発表件数・参加生徒数入力!$B$12:$F$12)</xm:f>
            <x14:dxf>
              <fill>
                <patternFill>
                  <bgColor rgb="FFFFFF99"/>
                </patternFill>
              </fill>
            </x14:dxf>
          </x14:cfRule>
          <xm:sqref>H11:R18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n" allowBlank="1" showInputMessage="1" showErrorMessage="1" xr:uid="{00000000-0002-0000-0400-000002000000}">
          <x14:formula1>
            <xm:f>③参加者入力!$F$15:$F$44</xm:f>
          </x14:formula1>
          <xm:sqref>O11:O18 M11:M18 I11:I18 K11:K18 Q11:Q18</xm:sqref>
        </x14:dataValidation>
        <x14:dataValidation type="list" allowBlank="1" showInputMessage="1" showErrorMessage="1" xr:uid="{00000000-0002-0000-0400-000003000000}">
          <x14:formula1>
            <xm:f>data!$K$2:$K$6</xm:f>
          </x14:formula1>
          <xm:sqref>C11:C18 C5</xm:sqref>
        </x14:dataValidation>
        <x14:dataValidation type="list" allowBlank="1" showInputMessage="1" showErrorMessage="1" xr:uid="{00000000-0002-0000-0400-000004000000}">
          <x14:formula1>
            <xm:f>data!$O$2:$O$5</xm:f>
          </x14:formula1>
          <xm:sqref>P11:P18 N11:N18 H11:H18 J11:J18 L11:L18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6"/>
  <sheetViews>
    <sheetView zoomScale="75" zoomScaleNormal="75" workbookViewId="0">
      <pane xSplit="2" ySplit="9" topLeftCell="C13" activePane="bottomRight" state="frozen"/>
      <selection pane="topRight" activeCell="C1" sqref="C1"/>
      <selection pane="bottomLeft" activeCell="A10" sqref="A10"/>
      <selection pane="bottomRight" activeCell="E10" sqref="E10"/>
    </sheetView>
  </sheetViews>
  <sheetFormatPr defaultColWidth="9" defaultRowHeight="13.2"/>
  <cols>
    <col min="1" max="1" width="1.88671875" style="90" customWidth="1"/>
    <col min="2" max="2" width="7.77734375" style="90" bestFit="1" customWidth="1"/>
    <col min="3" max="3" width="20.77734375" style="90" customWidth="1"/>
    <col min="4" max="4" width="15.21875" style="90" customWidth="1"/>
    <col min="5" max="5" width="8.33203125" style="90" customWidth="1"/>
    <col min="6" max="6" width="16.6640625" style="90" customWidth="1"/>
    <col min="7" max="7" width="8.33203125" style="90" customWidth="1"/>
    <col min="8" max="8" width="16.6640625" style="90" customWidth="1"/>
    <col min="9" max="9" width="8.33203125" style="90" customWidth="1"/>
    <col min="10" max="10" width="16.6640625" style="90" customWidth="1"/>
    <col min="11" max="11" width="8.33203125" style="90" customWidth="1"/>
    <col min="12" max="12" width="16.6640625" style="90" customWidth="1"/>
    <col min="13" max="13" width="8.33203125" style="90" customWidth="1"/>
    <col min="14" max="14" width="16.6640625" style="90" customWidth="1"/>
    <col min="15" max="15" width="8.109375" style="90" customWidth="1"/>
    <col min="16" max="16" width="33.109375" style="90" customWidth="1"/>
    <col min="17" max="17" width="35" style="90" customWidth="1"/>
    <col min="18" max="18" width="71.77734375" style="90" customWidth="1"/>
    <col min="19" max="20" width="13.21875" style="90" customWidth="1"/>
    <col min="21" max="21" width="9" style="90"/>
    <col min="22" max="22" width="0" style="90" hidden="1" customWidth="1"/>
    <col min="23" max="16384" width="9" style="90"/>
  </cols>
  <sheetData>
    <row r="1" spans="1:22" ht="28.2">
      <c r="A1" s="137" t="s">
        <v>1465</v>
      </c>
    </row>
    <row r="2" spans="1:22" ht="28.5" customHeight="1">
      <c r="A2" s="152" t="s">
        <v>1433</v>
      </c>
      <c r="B2" s="152"/>
    </row>
    <row r="3" spans="1:22" ht="28.5" customHeight="1">
      <c r="A3" s="152"/>
      <c r="B3" s="152"/>
    </row>
    <row r="4" spans="1:22" ht="20.7" customHeight="1">
      <c r="A4" s="137"/>
      <c r="B4" s="153">
        <f>②発表件数・参加生徒数入力!G12</f>
        <v>0</v>
      </c>
      <c r="C4" s="357" t="s">
        <v>1428</v>
      </c>
      <c r="D4" s="357"/>
      <c r="E4" s="154"/>
      <c r="G4" s="154"/>
      <c r="I4" s="154"/>
      <c r="K4" s="154"/>
      <c r="M4" s="154"/>
    </row>
    <row r="5" spans="1:22" ht="20.7" customHeight="1">
      <c r="A5" s="137"/>
    </row>
    <row r="6" spans="1:22" ht="20.7" customHeight="1"/>
    <row r="7" spans="1:22" ht="20.7" customHeight="1" thickBot="1"/>
    <row r="8" spans="1:22" ht="27.75" customHeight="1">
      <c r="B8" s="351"/>
      <c r="C8" s="342" t="s">
        <v>34</v>
      </c>
      <c r="D8" s="354" t="s">
        <v>1</v>
      </c>
      <c r="E8" s="355" t="s">
        <v>1446</v>
      </c>
      <c r="F8" s="356"/>
      <c r="G8" s="355" t="s">
        <v>1447</v>
      </c>
      <c r="H8" s="356"/>
      <c r="I8" s="355" t="s">
        <v>1448</v>
      </c>
      <c r="J8" s="356"/>
      <c r="K8" s="355" t="s">
        <v>1449</v>
      </c>
      <c r="L8" s="356"/>
      <c r="M8" s="355" t="s">
        <v>1450</v>
      </c>
      <c r="N8" s="356"/>
      <c r="O8" s="354" t="s">
        <v>36</v>
      </c>
      <c r="P8" s="354" t="s">
        <v>35</v>
      </c>
      <c r="Q8" s="360" t="s">
        <v>1453</v>
      </c>
      <c r="R8" s="358" t="s">
        <v>1317</v>
      </c>
      <c r="S8" s="349" t="s">
        <v>1516</v>
      </c>
      <c r="T8" s="347" t="s">
        <v>1515</v>
      </c>
    </row>
    <row r="9" spans="1:22" ht="27.75" customHeight="1" thickBot="1">
      <c r="B9" s="352"/>
      <c r="C9" s="353"/>
      <c r="D9" s="350"/>
      <c r="E9" s="220" t="s">
        <v>30</v>
      </c>
      <c r="F9" s="155" t="s">
        <v>1319</v>
      </c>
      <c r="G9" s="220" t="s">
        <v>30</v>
      </c>
      <c r="H9" s="155" t="s">
        <v>1319</v>
      </c>
      <c r="I9" s="220" t="s">
        <v>30</v>
      </c>
      <c r="J9" s="155" t="s">
        <v>1319</v>
      </c>
      <c r="K9" s="220" t="s">
        <v>30</v>
      </c>
      <c r="L9" s="155" t="s">
        <v>1319</v>
      </c>
      <c r="M9" s="220" t="s">
        <v>1318</v>
      </c>
      <c r="N9" s="155" t="s">
        <v>1319</v>
      </c>
      <c r="O9" s="350"/>
      <c r="P9" s="350"/>
      <c r="Q9" s="361"/>
      <c r="R9" s="359"/>
      <c r="S9" s="350"/>
      <c r="T9" s="348"/>
    </row>
    <row r="10" spans="1:22" s="156" customFormat="1" ht="60" customHeight="1" thickBot="1">
      <c r="A10" s="156">
        <v>1</v>
      </c>
      <c r="B10" s="157" t="s">
        <v>37</v>
      </c>
      <c r="C10" s="50" t="str">
        <f>IF(OR($A10&gt;②発表件数・参加生徒数入力!$G$12,$P10=""),"",②発表件数・参加生徒数入力!$E$2)</f>
        <v/>
      </c>
      <c r="D10" s="51" t="str">
        <f>IF(OR($A10&gt;②発表件数・参加生徒数入力!$G$12,$P10=""),"",②発表件数・参加生徒数入力!$I$2)</f>
        <v/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38"/>
      <c r="Q10" s="38"/>
      <c r="R10" s="259"/>
      <c r="S10" s="46"/>
      <c r="T10" s="260"/>
      <c r="U10" s="158" t="str">
        <f>IF($B$4="","",IF(OR(AND($V10&gt;$B$4,COUNTA($E10:$R10)=0),AND($V10&lt;=$B$4,COUNTA($C10:$F10)=4,COUNTA($O10:$P10)=2,COUNTA($R10:$T10)=3)),"","NG"))</f>
        <v/>
      </c>
      <c r="V10" s="156">
        <v>1</v>
      </c>
    </row>
    <row r="11" spans="1:22" s="156" customFormat="1" ht="60" customHeight="1" thickBot="1">
      <c r="A11" s="156">
        <v>2</v>
      </c>
      <c r="B11" s="159" t="s">
        <v>38</v>
      </c>
      <c r="C11" s="50" t="str">
        <f>IF(OR($A11&gt;②発表件数・参加生徒数入力!$G$12,$P11=""),"",②発表件数・参加生徒数入力!$E$2)</f>
        <v/>
      </c>
      <c r="D11" s="51" t="str">
        <f>IF(OR($A11&gt;②発表件数・参加生徒数入力!$G$12,$P11=""),"",②発表件数・参加生徒数入力!$I$2)</f>
        <v/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38"/>
      <c r="Q11" s="38"/>
      <c r="R11" s="259"/>
      <c r="S11" s="46"/>
      <c r="T11" s="260"/>
      <c r="U11" s="158" t="str">
        <f t="shared" ref="U11:U15" si="0">IF($B$4="","",IF(OR(AND($V11&gt;$B$4,COUNTA($E11:$R11)=0),AND($V11&lt;=$B$4,COUNTA($C11:$F11)=4,COUNTA($O11:$P11)=2,COUNTA($R11:$T11)=3)),"","NG"))</f>
        <v/>
      </c>
      <c r="V11" s="156">
        <v>2</v>
      </c>
    </row>
    <row r="12" spans="1:22" s="156" customFormat="1" ht="60" customHeight="1" thickBot="1">
      <c r="A12" s="156">
        <v>3</v>
      </c>
      <c r="B12" s="159" t="s">
        <v>39</v>
      </c>
      <c r="C12" s="50" t="str">
        <f>IF(OR($A12&gt;②発表件数・参加生徒数入力!$G$12,$P12=""),"",②発表件数・参加生徒数入力!$E$2)</f>
        <v/>
      </c>
      <c r="D12" s="51" t="str">
        <f>IF(OR($A12&gt;②発表件数・参加生徒数入力!$G$12,$P12=""),"",②発表件数・参加生徒数入力!$I$2)</f>
        <v/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38"/>
      <c r="Q12" s="38"/>
      <c r="R12" s="259"/>
      <c r="S12" s="46"/>
      <c r="T12" s="260"/>
      <c r="U12" s="158" t="str">
        <f t="shared" si="0"/>
        <v/>
      </c>
      <c r="V12" s="156">
        <v>3</v>
      </c>
    </row>
    <row r="13" spans="1:22" s="156" customFormat="1" ht="60" customHeight="1" thickBot="1">
      <c r="A13" s="156">
        <v>4</v>
      </c>
      <c r="B13" s="159" t="s">
        <v>40</v>
      </c>
      <c r="C13" s="50" t="str">
        <f>IF(OR($A13&gt;②発表件数・参加生徒数入力!$G$12,$P13=""),"",②発表件数・参加生徒数入力!$E$2)</f>
        <v/>
      </c>
      <c r="D13" s="51" t="str">
        <f>IF(OR($A13&gt;②発表件数・参加生徒数入力!$G$12,$P13=""),"",②発表件数・参加生徒数入力!$I$2)</f>
        <v/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38"/>
      <c r="Q13" s="38"/>
      <c r="R13" s="259"/>
      <c r="S13" s="46"/>
      <c r="T13" s="260"/>
      <c r="U13" s="158" t="str">
        <f t="shared" si="0"/>
        <v/>
      </c>
      <c r="V13" s="156">
        <v>4</v>
      </c>
    </row>
    <row r="14" spans="1:22" s="156" customFormat="1" ht="60" customHeight="1" thickBot="1">
      <c r="A14" s="156">
        <v>5</v>
      </c>
      <c r="B14" s="159" t="s">
        <v>59</v>
      </c>
      <c r="C14" s="50" t="str">
        <f>IF(OR($A14&gt;②発表件数・参加生徒数入力!$G$12,$P14=""),"",②発表件数・参加生徒数入力!$E$2)</f>
        <v/>
      </c>
      <c r="D14" s="51" t="str">
        <f>IF(OR($A14&gt;②発表件数・参加生徒数入力!$G$12,$P14=""),"",②発表件数・参加生徒数入力!$I$2)</f>
        <v/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38"/>
      <c r="Q14" s="38"/>
      <c r="R14" s="259"/>
      <c r="S14" s="46"/>
      <c r="T14" s="260"/>
      <c r="U14" s="158" t="str">
        <f t="shared" si="0"/>
        <v/>
      </c>
      <c r="V14" s="156">
        <v>5</v>
      </c>
    </row>
    <row r="15" spans="1:22" s="156" customFormat="1" ht="60" customHeight="1" thickBot="1">
      <c r="A15" s="156">
        <v>6</v>
      </c>
      <c r="B15" s="160" t="s">
        <v>60</v>
      </c>
      <c r="C15" s="50" t="str">
        <f>IF(OR($A15&gt;②発表件数・参加生徒数入力!$G$12,$P15=""),"",②発表件数・参加生徒数入力!$E$2)</f>
        <v/>
      </c>
      <c r="D15" s="51" t="str">
        <f>IF(OR($A15&gt;②発表件数・参加生徒数入力!$G$12,$P15=""),"",②発表件数・参加生徒数入力!$I$2)</f>
        <v/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38"/>
      <c r="Q15" s="38"/>
      <c r="R15" s="259"/>
      <c r="S15" s="46"/>
      <c r="T15" s="260"/>
      <c r="U15" s="158" t="str">
        <f t="shared" si="0"/>
        <v/>
      </c>
      <c r="V15" s="156">
        <v>6</v>
      </c>
    </row>
    <row r="16" spans="1:22" ht="70.95" customHeight="1">
      <c r="Q16" s="221"/>
      <c r="R16" s="148" t="s">
        <v>61</v>
      </c>
    </row>
  </sheetData>
  <sheetProtection sheet="1" objects="1" scenarios="1" selectLockedCells="1"/>
  <mergeCells count="15">
    <mergeCell ref="C4:D4"/>
    <mergeCell ref="R8:R9"/>
    <mergeCell ref="P8:P9"/>
    <mergeCell ref="Q8:Q9"/>
    <mergeCell ref="E8:F8"/>
    <mergeCell ref="K8:L8"/>
    <mergeCell ref="I8:J8"/>
    <mergeCell ref="G8:H8"/>
    <mergeCell ref="T8:T9"/>
    <mergeCell ref="S8:S9"/>
    <mergeCell ref="B8:B9"/>
    <mergeCell ref="C8:C9"/>
    <mergeCell ref="D8:D9"/>
    <mergeCell ref="O8:O9"/>
    <mergeCell ref="M8:N8"/>
  </mergeCells>
  <phoneticPr fontId="1"/>
  <conditionalFormatting sqref="U10:U15">
    <cfRule type="cellIs" dxfId="9" priority="38" operator="equal">
      <formula>"NG"</formula>
    </cfRule>
  </conditionalFormatting>
  <dataValidations count="1">
    <dataValidation imeMode="on" allowBlank="1" showInputMessage="1" showErrorMessage="1" sqref="C10:D15 P10:R15" xr:uid="{00000000-0002-0000-0500-000000000000}"/>
  </dataValidations>
  <pageMargins left="0.35433070866141736" right="0.35433070866141736" top="0.98425196850393704" bottom="0.98425196850393704" header="0.51181102362204722" footer="0.51181102362204722"/>
  <pageSetup paperSize="9" scale="58" orientation="landscape" cellComments="asDisplayed" horizontalDpi="4294967293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1407069-2149-40AE-AEEB-8AB90DCB0D38}">
            <xm:f>$A10&lt;=②発表件数・参加生徒数入力!$G$12</xm:f>
            <x14:dxf>
              <fill>
                <patternFill>
                  <bgColor rgb="FFFFFF99"/>
                </patternFill>
              </fill>
            </x14:dxf>
          </x14:cfRule>
          <xm:sqref>C10:T15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on" allowBlank="1" showInputMessage="1" showErrorMessage="1" xr:uid="{00000000-0002-0000-0500-000001000000}">
          <x14:formula1>
            <xm:f>③参加者入力!$F$15:$F$44</xm:f>
          </x14:formula1>
          <xm:sqref>N10:N15 L10:L15 J10:J15 F10:F15 H10:H15</xm:sqref>
        </x14:dataValidation>
        <x14:dataValidation type="list" allowBlank="1" showInputMessage="1" showErrorMessage="1" xr:uid="{00000000-0002-0000-0500-000002000000}">
          <x14:formula1>
            <xm:f>data!$K$2:$K$6</xm:f>
          </x14:formula1>
          <xm:sqref>O10:O15</xm:sqref>
        </x14:dataValidation>
        <x14:dataValidation type="list" imeMode="on" allowBlank="1" showInputMessage="1" showErrorMessage="1" xr:uid="{00000000-0002-0000-0500-000003000000}">
          <x14:formula1>
            <xm:f>data!$O$2:$O$5</xm:f>
          </x14:formula1>
          <xm:sqref>M10:M15 E10:E15 K10:K15 I10:I15 G10:G15</xm:sqref>
        </x14:dataValidation>
        <x14:dataValidation type="list" allowBlank="1" showInputMessage="1" showErrorMessage="1" xr:uid="{427B3439-C64B-4F21-8D76-C37E6E3D3D60}">
          <x14:formula1>
            <xm:f>data!$M$2:$M$3</xm:f>
          </x14:formula1>
          <xm:sqref>S10:T15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6"/>
  <sheetViews>
    <sheetView zoomScale="75" zoomScaleNormal="75" workbookViewId="0">
      <pane xSplit="2" ySplit="9" topLeftCell="C15" activePane="bottomRight" state="frozen"/>
      <selection pane="topRight" activeCell="C1" sqref="C1"/>
      <selection pane="bottomLeft" activeCell="A10" sqref="A10"/>
      <selection pane="bottomRight" activeCell="E10" sqref="E10"/>
    </sheetView>
  </sheetViews>
  <sheetFormatPr defaultColWidth="9" defaultRowHeight="13.2"/>
  <cols>
    <col min="1" max="1" width="1.88671875" style="90" customWidth="1"/>
    <col min="2" max="2" width="7.77734375" style="90" bestFit="1" customWidth="1"/>
    <col min="3" max="3" width="20.77734375" style="90" customWidth="1"/>
    <col min="4" max="4" width="15.21875" style="90" customWidth="1"/>
    <col min="5" max="5" width="10.6640625" style="90" customWidth="1"/>
    <col min="6" max="6" width="15.109375" style="90" bestFit="1" customWidth="1"/>
    <col min="7" max="7" width="10.6640625" style="90" customWidth="1"/>
    <col min="8" max="8" width="15.109375" style="90" bestFit="1" customWidth="1"/>
    <col min="9" max="9" width="10.6640625" style="90" customWidth="1"/>
    <col min="10" max="10" width="15.109375" style="90" bestFit="1" customWidth="1"/>
    <col min="11" max="11" width="10.6640625" style="90" customWidth="1"/>
    <col min="12" max="12" width="15.109375" style="90" bestFit="1" customWidth="1"/>
    <col min="13" max="13" width="10.6640625" style="90" customWidth="1"/>
    <col min="14" max="14" width="15.109375" style="90" bestFit="1" customWidth="1"/>
    <col min="15" max="15" width="8.109375" style="90" customWidth="1"/>
    <col min="16" max="16" width="33.109375" style="90" customWidth="1"/>
    <col min="17" max="17" width="35" style="90" customWidth="1"/>
    <col min="18" max="19" width="13.21875" style="90" customWidth="1"/>
    <col min="20" max="20" width="9" style="90"/>
    <col min="21" max="21" width="0" style="90" hidden="1" customWidth="1"/>
    <col min="22" max="16384" width="9" style="90"/>
  </cols>
  <sheetData>
    <row r="1" spans="1:21" ht="28.2">
      <c r="A1" s="137" t="s">
        <v>1466</v>
      </c>
    </row>
    <row r="2" spans="1:21" ht="28.5" customHeight="1">
      <c r="A2" s="152" t="s">
        <v>1433</v>
      </c>
      <c r="B2" s="152"/>
    </row>
    <row r="3" spans="1:21" ht="28.5" customHeight="1">
      <c r="A3" s="152"/>
      <c r="B3" s="152"/>
    </row>
    <row r="4" spans="1:21" ht="28.5" customHeight="1">
      <c r="A4" s="152"/>
      <c r="B4" s="153">
        <f>②発表件数・参加生徒数入力!H12</f>
        <v>0</v>
      </c>
      <c r="C4" s="362" t="s">
        <v>1428</v>
      </c>
      <c r="D4" s="362"/>
    </row>
    <row r="5" spans="1:21" ht="22.95" customHeight="1">
      <c r="A5" s="137"/>
      <c r="D5" s="154"/>
      <c r="E5" s="154"/>
      <c r="G5" s="154"/>
      <c r="I5" s="154"/>
      <c r="K5" s="154"/>
      <c r="M5" s="154"/>
    </row>
    <row r="6" spans="1:21" ht="22.95" customHeight="1">
      <c r="A6" s="137"/>
    </row>
    <row r="7" spans="1:21" ht="22.95" customHeight="1" thickBot="1"/>
    <row r="8" spans="1:21" ht="27.75" customHeight="1">
      <c r="B8" s="351"/>
      <c r="C8" s="342" t="s">
        <v>34</v>
      </c>
      <c r="D8" s="354" t="s">
        <v>1</v>
      </c>
      <c r="E8" s="355" t="s">
        <v>1446</v>
      </c>
      <c r="F8" s="356"/>
      <c r="G8" s="355" t="s">
        <v>1447</v>
      </c>
      <c r="H8" s="356"/>
      <c r="I8" s="355" t="s">
        <v>1448</v>
      </c>
      <c r="J8" s="356"/>
      <c r="K8" s="355" t="s">
        <v>1449</v>
      </c>
      <c r="L8" s="356"/>
      <c r="M8" s="355" t="s">
        <v>1450</v>
      </c>
      <c r="N8" s="356"/>
      <c r="O8" s="354" t="s">
        <v>36</v>
      </c>
      <c r="P8" s="354" t="s">
        <v>35</v>
      </c>
      <c r="Q8" s="363" t="s">
        <v>1451</v>
      </c>
      <c r="R8" s="349" t="s">
        <v>1516</v>
      </c>
      <c r="S8" s="347" t="s">
        <v>1515</v>
      </c>
    </row>
    <row r="9" spans="1:21" ht="27.75" customHeight="1" thickBot="1">
      <c r="B9" s="352"/>
      <c r="C9" s="353"/>
      <c r="D9" s="350"/>
      <c r="E9" s="220" t="s">
        <v>1318</v>
      </c>
      <c r="F9" s="155" t="s">
        <v>1319</v>
      </c>
      <c r="G9" s="220" t="s">
        <v>30</v>
      </c>
      <c r="H9" s="155" t="s">
        <v>1452</v>
      </c>
      <c r="I9" s="220" t="s">
        <v>30</v>
      </c>
      <c r="J9" s="155" t="s">
        <v>1452</v>
      </c>
      <c r="K9" s="220" t="s">
        <v>30</v>
      </c>
      <c r="L9" s="155" t="s">
        <v>1452</v>
      </c>
      <c r="M9" s="220" t="s">
        <v>30</v>
      </c>
      <c r="N9" s="155" t="s">
        <v>1452</v>
      </c>
      <c r="O9" s="350"/>
      <c r="P9" s="350"/>
      <c r="Q9" s="364"/>
      <c r="R9" s="350"/>
      <c r="S9" s="348"/>
    </row>
    <row r="10" spans="1:21" s="156" customFormat="1" ht="60" customHeight="1" thickBot="1">
      <c r="A10" s="156">
        <v>1</v>
      </c>
      <c r="B10" s="157" t="s">
        <v>37</v>
      </c>
      <c r="C10" s="52" t="str">
        <f>IF(OR(A10&gt;②発表件数・参加生徒数入力!$H$12,P10=""),"",②発表件数・参加生徒数入力!$E$2)</f>
        <v/>
      </c>
      <c r="D10" s="53" t="str">
        <f>IF(OR(A10&gt;②発表件数・参加生徒数入力!$H$12,P10=""),"",②発表件数・参加生徒数入力!$I$2)</f>
        <v/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38"/>
      <c r="Q10" s="258"/>
      <c r="R10" s="46"/>
      <c r="S10" s="260"/>
      <c r="T10" s="161" t="str">
        <f>IF($B$4="","",IF(OR(AND($U10&gt;$B$4,COUNTA($E10:$Q10)=0),AND($U10&lt;=$B$4,COUNTA($C10:$F10)=4,COUNTA($O10:$P10)=2,COUNTA($R10:$S10)=2)),"","NG"))</f>
        <v/>
      </c>
      <c r="U10" s="156">
        <v>1</v>
      </c>
    </row>
    <row r="11" spans="1:21" s="156" customFormat="1" ht="60" customHeight="1" thickBot="1">
      <c r="A11" s="156">
        <v>2</v>
      </c>
      <c r="B11" s="159" t="s">
        <v>38</v>
      </c>
      <c r="C11" s="52" t="str">
        <f>IF(OR(A11&gt;②発表件数・参加生徒数入力!$H$12,P11=""),"",②発表件数・参加生徒数入力!$E$2)</f>
        <v/>
      </c>
      <c r="D11" s="53" t="str">
        <f>IF(OR(A11&gt;②発表件数・参加生徒数入力!$H$12,P11=""),"",②発表件数・参加生徒数入力!$I$2)</f>
        <v/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38"/>
      <c r="Q11" s="258"/>
      <c r="R11" s="46"/>
      <c r="S11" s="260"/>
      <c r="T11" s="161" t="str">
        <f t="shared" ref="T11:T15" si="0">IF($B$4="","",IF(OR(AND($U11&gt;$B$4,COUNTA($E11:$Q11)=0),AND($U11&lt;=$B$4,COUNTA($C11:$F11)=4,COUNTA($O11:$P11)=2,COUNTA($R11:$S11)=2)),"","NG"))</f>
        <v/>
      </c>
      <c r="U11" s="156">
        <v>2</v>
      </c>
    </row>
    <row r="12" spans="1:21" s="156" customFormat="1" ht="60" customHeight="1" thickBot="1">
      <c r="A12" s="156">
        <v>3</v>
      </c>
      <c r="B12" s="159" t="s">
        <v>39</v>
      </c>
      <c r="C12" s="52" t="str">
        <f>IF(OR(A12&gt;②発表件数・参加生徒数入力!$H$12,P12=""),"",②発表件数・参加生徒数入力!$E$2)</f>
        <v/>
      </c>
      <c r="D12" s="53" t="str">
        <f>IF(OR(A12&gt;②発表件数・参加生徒数入力!$H$12,P12=""),"",②発表件数・参加生徒数入力!$I$2)</f>
        <v/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38"/>
      <c r="Q12" s="258"/>
      <c r="R12" s="46"/>
      <c r="S12" s="260"/>
      <c r="T12" s="161" t="str">
        <f t="shared" si="0"/>
        <v/>
      </c>
      <c r="U12" s="156">
        <v>3</v>
      </c>
    </row>
    <row r="13" spans="1:21" s="156" customFormat="1" ht="60" customHeight="1" thickBot="1">
      <c r="A13" s="156">
        <v>4</v>
      </c>
      <c r="B13" s="159" t="s">
        <v>40</v>
      </c>
      <c r="C13" s="52" t="str">
        <f>IF(OR(A13&gt;②発表件数・参加生徒数入力!$H$12,P13=""),"",②発表件数・参加生徒数入力!$E$2)</f>
        <v/>
      </c>
      <c r="D13" s="53" t="str">
        <f>IF(OR(A13&gt;②発表件数・参加生徒数入力!$H$12,P13=""),"",②発表件数・参加生徒数入力!$I$2)</f>
        <v/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38"/>
      <c r="Q13" s="258"/>
      <c r="R13" s="46"/>
      <c r="S13" s="260"/>
      <c r="T13" s="161" t="str">
        <f t="shared" si="0"/>
        <v/>
      </c>
      <c r="U13" s="156">
        <v>4</v>
      </c>
    </row>
    <row r="14" spans="1:21" s="156" customFormat="1" ht="60" customHeight="1" thickBot="1">
      <c r="A14" s="156">
        <v>5</v>
      </c>
      <c r="B14" s="159" t="s">
        <v>59</v>
      </c>
      <c r="C14" s="52" t="str">
        <f>IF(OR(A14&gt;②発表件数・参加生徒数入力!$H$12,P14=""),"",②発表件数・参加生徒数入力!$E$2)</f>
        <v/>
      </c>
      <c r="D14" s="53" t="str">
        <f>IF(OR(A14&gt;②発表件数・参加生徒数入力!$H$12,P14=""),"",②発表件数・参加生徒数入力!$I$2)</f>
        <v/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38"/>
      <c r="Q14" s="258"/>
      <c r="R14" s="46"/>
      <c r="S14" s="260"/>
      <c r="T14" s="161" t="str">
        <f t="shared" si="0"/>
        <v/>
      </c>
      <c r="U14" s="156">
        <v>5</v>
      </c>
    </row>
    <row r="15" spans="1:21" s="156" customFormat="1" ht="60" customHeight="1" thickBot="1">
      <c r="A15" s="156">
        <v>6</v>
      </c>
      <c r="B15" s="160" t="s">
        <v>60</v>
      </c>
      <c r="C15" s="52" t="str">
        <f>IF(OR(A15&gt;②発表件数・参加生徒数入力!$H$12,P15=""),"",②発表件数・参加生徒数入力!$E$2)</f>
        <v/>
      </c>
      <c r="D15" s="53" t="str">
        <f>IF(OR(A15&gt;②発表件数・参加生徒数入力!$H$12,P15=""),"",②発表件数・参加生徒数入力!$I$2)</f>
        <v/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38"/>
      <c r="Q15" s="258"/>
      <c r="R15" s="46"/>
      <c r="S15" s="260"/>
      <c r="T15" s="161" t="str">
        <f t="shared" si="0"/>
        <v/>
      </c>
      <c r="U15" s="156">
        <v>6</v>
      </c>
    </row>
    <row r="16" spans="1:21" ht="67.2" customHeight="1">
      <c r="Q16" s="222"/>
    </row>
  </sheetData>
  <sheetProtection sheet="1" objects="1" scenarios="1" selectLockedCells="1"/>
  <mergeCells count="14">
    <mergeCell ref="R8:R9"/>
    <mergeCell ref="S8:S9"/>
    <mergeCell ref="C4:D4"/>
    <mergeCell ref="B8:B9"/>
    <mergeCell ref="C8:C9"/>
    <mergeCell ref="D8:D9"/>
    <mergeCell ref="O8:O9"/>
    <mergeCell ref="P8:P9"/>
    <mergeCell ref="E8:F8"/>
    <mergeCell ref="Q8:Q9"/>
    <mergeCell ref="M8:N8"/>
    <mergeCell ref="G8:H8"/>
    <mergeCell ref="I8:J8"/>
    <mergeCell ref="K8:L8"/>
  </mergeCells>
  <phoneticPr fontId="1"/>
  <conditionalFormatting sqref="T10:T15">
    <cfRule type="cellIs" dxfId="6" priority="39" operator="equal">
      <formula>"NG"</formula>
    </cfRule>
  </conditionalFormatting>
  <dataValidations count="1">
    <dataValidation imeMode="on" allowBlank="1" showInputMessage="1" showErrorMessage="1" sqref="C10:D15 P10:Q15" xr:uid="{00000000-0002-0000-0600-000000000000}"/>
  </dataValidations>
  <pageMargins left="0.35433070866141736" right="0.35433070866141736" top="0.98425196850393704" bottom="0.98425196850393704" header="0.51181102362204722" footer="0.51181102362204722"/>
  <pageSetup paperSize="9" scale="82" orientation="landscape" cellComments="asDisplayed" horizontalDpi="4294967293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79E84E4-E83A-4225-9B8D-C3EFBFDB9C83}">
            <xm:f>$A10&lt;=②発表件数・参加生徒数入力!$H$12</xm:f>
            <x14:dxf>
              <fill>
                <patternFill>
                  <bgColor rgb="FFFFFF99"/>
                </patternFill>
              </fill>
            </x14:dxf>
          </x14:cfRule>
          <xm:sqref>C10:Q15</xm:sqref>
        </x14:conditionalFormatting>
        <x14:conditionalFormatting xmlns:xm="http://schemas.microsoft.com/office/excel/2006/main">
          <x14:cfRule type="expression" priority="1" id="{01A7BAE8-83B0-4386-9B9D-414AD58F5F79}">
            <xm:f>$A10&lt;=②発表件数・参加生徒数入力!$G$12</xm:f>
            <x14:dxf>
              <fill>
                <patternFill>
                  <bgColor rgb="FFFFFF99"/>
                </patternFill>
              </fill>
            </x14:dxf>
          </x14:cfRule>
          <xm:sqref>R10:S15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on" allowBlank="1" showInputMessage="1" showErrorMessage="1" xr:uid="{00000000-0002-0000-0600-000001000000}">
          <x14:formula1>
            <xm:f>③参加者入力!$F$15:$F$44</xm:f>
          </x14:formula1>
          <xm:sqref>N10:N15 F10:F15 H10:H15 J10:J15 L10:L15</xm:sqref>
        </x14:dataValidation>
        <x14:dataValidation type="list" allowBlank="1" showInputMessage="1" showErrorMessage="1" xr:uid="{00000000-0002-0000-0600-000002000000}">
          <x14:formula1>
            <xm:f>data!$K$2:$K$6</xm:f>
          </x14:formula1>
          <xm:sqref>O10:O15</xm:sqref>
        </x14:dataValidation>
        <x14:dataValidation type="list" imeMode="on" allowBlank="1" showInputMessage="1" showErrorMessage="1" xr:uid="{00000000-0002-0000-0600-000003000000}">
          <x14:formula1>
            <xm:f>data!$O$2:$O$5</xm:f>
          </x14:formula1>
          <xm:sqref>E10:E15 M10:M15 G10:G15 I10:I15 K10:K15</xm:sqref>
        </x14:dataValidation>
        <x14:dataValidation type="list" allowBlank="1" showInputMessage="1" showErrorMessage="1" xr:uid="{09B1C3A4-A184-41FD-891A-152FC72A6171}">
          <x14:formula1>
            <xm:f>data!$M$2:$M$3</xm:f>
          </x14:formula1>
          <xm:sqref>R10:S15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6"/>
  <sheetViews>
    <sheetView topLeftCell="A17" workbookViewId="0">
      <selection activeCell="L38" sqref="L38"/>
    </sheetView>
  </sheetViews>
  <sheetFormatPr defaultColWidth="9" defaultRowHeight="13.2"/>
  <cols>
    <col min="1" max="1" width="5.109375" style="90" customWidth="1"/>
    <col min="2" max="2" width="16.109375" style="90" customWidth="1"/>
    <col min="3" max="3" width="20.6640625" style="108" customWidth="1"/>
    <col min="4" max="4" width="12.44140625" style="90" customWidth="1"/>
    <col min="5" max="5" width="6.33203125" style="108" customWidth="1"/>
    <col min="6" max="6" width="6" style="90" customWidth="1"/>
    <col min="7" max="7" width="6.109375" style="90" customWidth="1"/>
    <col min="8" max="8" width="11.33203125" style="90" bestFit="1" customWidth="1"/>
    <col min="9" max="9" width="6.109375" style="108" customWidth="1"/>
    <col min="10" max="10" width="6.33203125" style="108" customWidth="1"/>
    <col min="11" max="11" width="5.44140625" style="90" customWidth="1"/>
    <col min="12" max="12" width="13.21875" style="90" customWidth="1"/>
    <col min="13" max="13" width="5.44140625" style="90" customWidth="1"/>
    <col min="14" max="14" width="6.33203125" style="108" customWidth="1"/>
    <col min="15" max="15" width="5.44140625" style="108" customWidth="1"/>
    <col min="16" max="16" width="13.44140625" style="90" customWidth="1"/>
    <col min="17" max="16384" width="9" style="90"/>
  </cols>
  <sheetData>
    <row r="1" spans="1:16" ht="28.2">
      <c r="A1" s="137" t="s">
        <v>11</v>
      </c>
      <c r="E1" s="224" t="s">
        <v>25</v>
      </c>
    </row>
    <row r="2" spans="1:16" ht="10.199999999999999" customHeight="1">
      <c r="A2" s="137"/>
    </row>
    <row r="3" spans="1:16" ht="16.5" customHeight="1">
      <c r="A3" s="137"/>
      <c r="B3" s="189" t="s">
        <v>0</v>
      </c>
      <c r="C3" s="370" t="str">
        <f>IF(②発表件数・参加生徒数入力!E2="","",②発表件数・参加生徒数入力!E2)</f>
        <v/>
      </c>
      <c r="D3" s="371"/>
      <c r="F3" s="372" t="s">
        <v>1</v>
      </c>
      <c r="G3" s="372"/>
      <c r="H3" s="370" t="str">
        <f>IF(②発表件数・参加生徒数入力!I2="","",②発表件数・参加生徒数入力!I2)</f>
        <v/>
      </c>
      <c r="I3" s="373"/>
      <c r="J3" s="371"/>
    </row>
    <row r="4" spans="1:16" s="176" customFormat="1" ht="10.199999999999999" customHeight="1">
      <c r="C4" s="177"/>
      <c r="E4" s="177"/>
      <c r="I4" s="177"/>
      <c r="J4" s="177"/>
      <c r="N4" s="177"/>
      <c r="O4" s="177"/>
    </row>
    <row r="5" spans="1:16" s="189" customFormat="1" ht="14.4">
      <c r="B5" s="189" t="s">
        <v>6</v>
      </c>
      <c r="C5" s="196"/>
      <c r="D5" s="190" t="s">
        <v>23</v>
      </c>
      <c r="E5" s="191">
        <f>②発表件数・参加生徒数入力!I12</f>
        <v>0</v>
      </c>
      <c r="F5" s="189" t="s">
        <v>22</v>
      </c>
      <c r="I5" s="196"/>
      <c r="J5" s="196"/>
      <c r="L5" s="192">
        <v>1500</v>
      </c>
      <c r="M5" s="193" t="s">
        <v>2</v>
      </c>
      <c r="N5" s="194">
        <f>IF(E5="","",E5)</f>
        <v>0</v>
      </c>
      <c r="O5" s="196" t="s">
        <v>4</v>
      </c>
      <c r="P5" s="195">
        <f>IF(OR(E5="",E5=0),0,L5*N5)</f>
        <v>0</v>
      </c>
    </row>
    <row r="6" spans="1:16" s="189" customFormat="1" ht="6" customHeight="1">
      <c r="C6" s="196"/>
      <c r="E6" s="196"/>
      <c r="I6" s="196"/>
      <c r="J6" s="196"/>
      <c r="N6" s="196"/>
      <c r="O6" s="196"/>
    </row>
    <row r="7" spans="1:16" s="189" customFormat="1" ht="14.4">
      <c r="C7" s="196"/>
      <c r="E7" s="196"/>
      <c r="H7" s="374" t="s">
        <v>20</v>
      </c>
      <c r="I7" s="374"/>
      <c r="J7" s="374"/>
      <c r="L7" s="374" t="s">
        <v>21</v>
      </c>
      <c r="M7" s="374"/>
      <c r="N7" s="374"/>
      <c r="O7" s="196"/>
    </row>
    <row r="8" spans="1:16" s="189" customFormat="1" ht="14.4">
      <c r="B8" s="189" t="s">
        <v>5</v>
      </c>
      <c r="C8" s="197" t="s">
        <v>12</v>
      </c>
      <c r="D8" s="190" t="s">
        <v>16</v>
      </c>
      <c r="E8" s="191">
        <f>②発表件数・参加生徒数入力!B12</f>
        <v>0</v>
      </c>
      <c r="F8" s="189" t="s">
        <v>19</v>
      </c>
      <c r="H8" s="192">
        <v>4500</v>
      </c>
      <c r="I8" s="193" t="s">
        <v>2</v>
      </c>
      <c r="J8" s="194" t="str">
        <f>IF(E8="","",IF(E8=0,"0","1"))</f>
        <v>0</v>
      </c>
      <c r="K8" s="196" t="s">
        <v>3</v>
      </c>
      <c r="L8" s="192">
        <v>1500</v>
      </c>
      <c r="M8" s="193" t="s">
        <v>2</v>
      </c>
      <c r="N8" s="194">
        <f>IF(E8="","",IF(E8&gt;2,E8-2,0))</f>
        <v>0</v>
      </c>
      <c r="O8" s="196" t="s">
        <v>4</v>
      </c>
      <c r="P8" s="195">
        <f>IF(OR(E8="",E8=0),0,H8*J8+L8*N8)</f>
        <v>0</v>
      </c>
    </row>
    <row r="9" spans="1:16" s="189" customFormat="1" ht="6" customHeight="1">
      <c r="C9" s="198"/>
      <c r="E9" s="196"/>
      <c r="H9" s="192"/>
      <c r="I9" s="196"/>
      <c r="J9" s="196"/>
      <c r="K9" s="196"/>
      <c r="L9" s="199"/>
      <c r="M9" s="196"/>
      <c r="N9" s="196"/>
      <c r="O9" s="196"/>
    </row>
    <row r="10" spans="1:16" s="189" customFormat="1" ht="14.4">
      <c r="C10" s="197" t="s">
        <v>13</v>
      </c>
      <c r="D10" s="190" t="s">
        <v>16</v>
      </c>
      <c r="E10" s="191">
        <f>②発表件数・参加生徒数入力!C12</f>
        <v>0</v>
      </c>
      <c r="F10" s="189" t="s">
        <v>19</v>
      </c>
      <c r="H10" s="192">
        <v>4500</v>
      </c>
      <c r="I10" s="193" t="s">
        <v>2</v>
      </c>
      <c r="J10" s="194" t="str">
        <f>IF(E10="","",IF(E10=0,"0","1"))</f>
        <v>0</v>
      </c>
      <c r="K10" s="196" t="s">
        <v>3</v>
      </c>
      <c r="L10" s="192">
        <v>1500</v>
      </c>
      <c r="M10" s="193" t="s">
        <v>2</v>
      </c>
      <c r="N10" s="194">
        <f>IF(E10="","",IF(E10&gt;2,E10-2,0))</f>
        <v>0</v>
      </c>
      <c r="O10" s="196" t="s">
        <v>4</v>
      </c>
      <c r="P10" s="195">
        <f>IF(OR(E10="",E10=0),0,H10*J10+L10*N10)</f>
        <v>0</v>
      </c>
    </row>
    <row r="11" spans="1:16" s="189" customFormat="1" ht="6" customHeight="1">
      <c r="C11" s="198"/>
      <c r="E11" s="196"/>
      <c r="H11" s="192"/>
      <c r="I11" s="196"/>
      <c r="J11" s="196"/>
      <c r="L11" s="192"/>
      <c r="N11" s="196"/>
      <c r="O11" s="196"/>
    </row>
    <row r="12" spans="1:16" s="189" customFormat="1" ht="14.4">
      <c r="C12" s="197" t="s">
        <v>14</v>
      </c>
      <c r="D12" s="190" t="s">
        <v>16</v>
      </c>
      <c r="E12" s="191">
        <f>SUM(②発表件数・参加生徒数入力!D12:E12)</f>
        <v>0</v>
      </c>
      <c r="F12" s="189" t="s">
        <v>19</v>
      </c>
      <c r="H12" s="192">
        <v>4500</v>
      </c>
      <c r="I12" s="193" t="s">
        <v>2</v>
      </c>
      <c r="J12" s="194" t="str">
        <f>IF(E12="","",IF(E12=0,"0","1"))</f>
        <v>0</v>
      </c>
      <c r="K12" s="196" t="s">
        <v>3</v>
      </c>
      <c r="L12" s="192">
        <v>1500</v>
      </c>
      <c r="M12" s="193" t="s">
        <v>2</v>
      </c>
      <c r="N12" s="194">
        <f>IF(E12="","",IF(E12&gt;2,E12-2,0))</f>
        <v>0</v>
      </c>
      <c r="O12" s="196" t="s">
        <v>4</v>
      </c>
      <c r="P12" s="195">
        <f>IF(OR(E12="",E12=0),0,H12*J12+L12*N12)</f>
        <v>0</v>
      </c>
    </row>
    <row r="13" spans="1:16" s="189" customFormat="1" ht="6" customHeight="1">
      <c r="C13" s="198"/>
      <c r="E13" s="196"/>
      <c r="H13" s="192"/>
      <c r="I13" s="196"/>
      <c r="J13" s="196"/>
      <c r="L13" s="192"/>
      <c r="N13" s="196"/>
      <c r="O13" s="196"/>
    </row>
    <row r="14" spans="1:16" s="189" customFormat="1" ht="14.4">
      <c r="C14" s="197" t="s">
        <v>15</v>
      </c>
      <c r="D14" s="190" t="s">
        <v>16</v>
      </c>
      <c r="E14" s="191">
        <f>②発表件数・参加生徒数入力!F12</f>
        <v>0</v>
      </c>
      <c r="F14" s="189" t="s">
        <v>19</v>
      </c>
      <c r="H14" s="192">
        <v>4500</v>
      </c>
      <c r="I14" s="193" t="s">
        <v>2</v>
      </c>
      <c r="J14" s="194" t="str">
        <f>IF(E14="","",IF(E14=0,"0","1"))</f>
        <v>0</v>
      </c>
      <c r="K14" s="196" t="s">
        <v>3</v>
      </c>
      <c r="L14" s="192">
        <v>1500</v>
      </c>
      <c r="M14" s="193" t="s">
        <v>2</v>
      </c>
      <c r="N14" s="194">
        <f>IF(E14="","",IF(E14&gt;2,E14-2,0))</f>
        <v>0</v>
      </c>
      <c r="O14" s="196" t="s">
        <v>4</v>
      </c>
      <c r="P14" s="195">
        <f>IF(OR(E14="",E14=0),0,H14*J14+L14*N14)</f>
        <v>0</v>
      </c>
    </row>
    <row r="15" spans="1:16" s="189" customFormat="1" ht="6" customHeight="1">
      <c r="C15" s="198"/>
      <c r="E15" s="196"/>
      <c r="H15" s="192"/>
      <c r="I15" s="196"/>
      <c r="J15" s="196"/>
      <c r="L15" s="192"/>
      <c r="N15" s="196"/>
      <c r="O15" s="196"/>
    </row>
    <row r="16" spans="1:16" s="189" customFormat="1" ht="14.4">
      <c r="C16" s="197" t="s">
        <v>62</v>
      </c>
      <c r="D16" s="190" t="s">
        <v>16</v>
      </c>
      <c r="E16" s="191">
        <f>②発表件数・参加生徒数入力!G12</f>
        <v>0</v>
      </c>
      <c r="F16" s="189" t="s">
        <v>19</v>
      </c>
      <c r="I16" s="196"/>
      <c r="J16" s="196"/>
      <c r="L16" s="192">
        <v>1500</v>
      </c>
      <c r="M16" s="193" t="s">
        <v>2</v>
      </c>
      <c r="N16" s="194">
        <f>IF(E16="","",E16)</f>
        <v>0</v>
      </c>
      <c r="O16" s="196" t="s">
        <v>4</v>
      </c>
      <c r="P16" s="195">
        <f>IF(OR(E16="",E16=0),0,L16*N16)</f>
        <v>0</v>
      </c>
    </row>
    <row r="17" spans="1:16" s="189" customFormat="1" ht="6" customHeight="1">
      <c r="C17" s="198"/>
      <c r="E17" s="196"/>
      <c r="I17" s="196"/>
      <c r="J17" s="196"/>
      <c r="N17" s="196"/>
      <c r="O17" s="196"/>
    </row>
    <row r="18" spans="1:16" s="189" customFormat="1" ht="14.4">
      <c r="C18" s="197" t="s">
        <v>63</v>
      </c>
      <c r="D18" s="190" t="s">
        <v>16</v>
      </c>
      <c r="E18" s="191">
        <f>②発表件数・参加生徒数入力!H12</f>
        <v>0</v>
      </c>
      <c r="F18" s="189" t="s">
        <v>19</v>
      </c>
      <c r="I18" s="196"/>
      <c r="J18" s="196"/>
      <c r="L18" s="192">
        <v>1000</v>
      </c>
      <c r="M18" s="193" t="s">
        <v>2</v>
      </c>
      <c r="N18" s="194">
        <f>IF(E18="","",E18)</f>
        <v>0</v>
      </c>
      <c r="O18" s="196" t="s">
        <v>4</v>
      </c>
      <c r="P18" s="195">
        <f>IF(OR(E18="",E18=0),0,L18*N18)</f>
        <v>0</v>
      </c>
    </row>
    <row r="19" spans="1:16" s="189" customFormat="1" ht="14.4">
      <c r="C19" s="196"/>
      <c r="E19" s="196"/>
      <c r="I19" s="196"/>
      <c r="J19" s="196"/>
      <c r="L19" s="176"/>
      <c r="N19" s="196"/>
      <c r="O19" s="196"/>
    </row>
    <row r="20" spans="1:16" s="189" customFormat="1" ht="14.4">
      <c r="B20" s="189" t="s">
        <v>1402</v>
      </c>
      <c r="C20" s="196"/>
      <c r="E20" s="223"/>
      <c r="F20" s="189" t="s">
        <v>10</v>
      </c>
      <c r="I20" s="196"/>
      <c r="J20" s="192"/>
      <c r="K20" s="192"/>
      <c r="L20" s="192">
        <v>500</v>
      </c>
      <c r="M20" s="196" t="s">
        <v>2</v>
      </c>
      <c r="N20" s="194" t="str">
        <f>IF(E20="","",E20)</f>
        <v/>
      </c>
      <c r="O20" s="196" t="s">
        <v>4</v>
      </c>
      <c r="P20" s="195">
        <f>IF(OR(E20="",E20=0),0,L20*N20)</f>
        <v>0</v>
      </c>
    </row>
    <row r="21" spans="1:16" s="176" customFormat="1" ht="13.8" thickBot="1">
      <c r="C21" s="177"/>
      <c r="E21" s="177"/>
      <c r="I21" s="177"/>
      <c r="J21" s="177"/>
      <c r="N21" s="177"/>
      <c r="O21" s="177"/>
    </row>
    <row r="22" spans="1:16" ht="24" thickBot="1">
      <c r="K22" s="365" t="s">
        <v>24</v>
      </c>
      <c r="L22" s="366"/>
      <c r="M22" s="366"/>
      <c r="N22" s="367">
        <f>SUM(P5,P8,P10,P12,P14,P16,P18,P20)</f>
        <v>0</v>
      </c>
      <c r="O22" s="368"/>
      <c r="P22" s="369"/>
    </row>
    <row r="23" spans="1:16" ht="3.6" customHeight="1"/>
    <row r="24" spans="1:16" ht="14.4">
      <c r="B24" s="189" t="s">
        <v>45</v>
      </c>
    </row>
    <row r="25" spans="1:16" ht="37.950000000000003" customHeight="1">
      <c r="B25" s="379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1"/>
    </row>
    <row r="26" spans="1:16" ht="4.95" customHeight="1"/>
    <row r="27" spans="1:16" ht="33.6" customHeight="1">
      <c r="B27" s="382" t="s">
        <v>1464</v>
      </c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</row>
    <row r="28" spans="1:16">
      <c r="B28" s="90" t="s">
        <v>1358</v>
      </c>
    </row>
    <row r="29" spans="1:16" ht="6" customHeight="1" thickBot="1"/>
    <row r="30" spans="1:16" s="152" customFormat="1" ht="16.8" thickTop="1">
      <c r="A30" s="384" t="s">
        <v>1348</v>
      </c>
      <c r="B30" s="385"/>
      <c r="C30" s="225" t="s">
        <v>1532</v>
      </c>
      <c r="D30" s="386" t="s">
        <v>1533</v>
      </c>
      <c r="E30" s="386"/>
      <c r="F30" s="226"/>
      <c r="G30" s="385" t="s">
        <v>1354</v>
      </c>
      <c r="H30" s="385"/>
      <c r="I30" s="385"/>
      <c r="J30" s="225" t="str">
        <f>data!C19</f>
        <v>普通</v>
      </c>
      <c r="K30" s="226"/>
      <c r="L30" s="385" t="s">
        <v>1355</v>
      </c>
      <c r="M30" s="385"/>
      <c r="N30" s="385">
        <v>7200112</v>
      </c>
      <c r="O30" s="385"/>
      <c r="P30" s="387"/>
    </row>
    <row r="31" spans="1:16" s="152" customFormat="1" ht="16.2">
      <c r="A31" s="227"/>
      <c r="B31" s="152" t="str">
        <f>"（銀行コード：0501　／　　支店コード：022）"</f>
        <v>（銀行コード：0501　／　　支店コード：022）</v>
      </c>
      <c r="C31" s="228"/>
      <c r="E31" s="228"/>
      <c r="I31" s="228"/>
      <c r="J31" s="228"/>
      <c r="N31" s="228"/>
      <c r="O31" s="228"/>
      <c r="P31" s="229"/>
    </row>
    <row r="32" spans="1:16" s="152" customFormat="1" ht="16.2">
      <c r="A32" s="375" t="s">
        <v>1357</v>
      </c>
      <c r="B32" s="376"/>
      <c r="C32" s="230" t="s">
        <v>1534</v>
      </c>
      <c r="E32" s="228"/>
      <c r="I32" s="228"/>
      <c r="J32" s="228"/>
      <c r="N32" s="228"/>
      <c r="O32" s="228"/>
      <c r="P32" s="229"/>
    </row>
    <row r="33" spans="1:16" s="152" customFormat="1" ht="16.2">
      <c r="A33" s="231"/>
      <c r="B33" s="228"/>
      <c r="C33" s="232" t="s">
        <v>1535</v>
      </c>
      <c r="E33" s="228"/>
      <c r="I33" s="228"/>
      <c r="J33" s="228"/>
      <c r="N33" s="228"/>
      <c r="O33" s="228"/>
      <c r="P33" s="229"/>
    </row>
    <row r="34" spans="1:16" s="152" customFormat="1" ht="16.8" thickBot="1">
      <c r="A34" s="377" t="s">
        <v>1359</v>
      </c>
      <c r="B34" s="378"/>
      <c r="C34" s="233">
        <v>45540</v>
      </c>
      <c r="D34" s="234">
        <f>WEEKDAY(C34)</f>
        <v>5</v>
      </c>
      <c r="E34" s="235" t="s">
        <v>1269</v>
      </c>
      <c r="F34" s="236"/>
      <c r="G34" s="236"/>
      <c r="H34" s="236"/>
      <c r="I34" s="235"/>
      <c r="J34" s="235"/>
      <c r="K34" s="236"/>
      <c r="L34" s="236"/>
      <c r="M34" s="236"/>
      <c r="N34" s="235"/>
      <c r="O34" s="235"/>
      <c r="P34" s="237"/>
    </row>
    <row r="35" spans="1:16" ht="13.8" thickTop="1"/>
    <row r="36" spans="1:16">
      <c r="B36" s="90" t="s">
        <v>1536</v>
      </c>
    </row>
  </sheetData>
  <sheetProtection selectLockedCells="1"/>
  <mergeCells count="16">
    <mergeCell ref="A32:B32"/>
    <mergeCell ref="A34:B34"/>
    <mergeCell ref="B25:P25"/>
    <mergeCell ref="B27:P27"/>
    <mergeCell ref="A30:B30"/>
    <mergeCell ref="D30:E30"/>
    <mergeCell ref="G30:I30"/>
    <mergeCell ref="L30:M30"/>
    <mergeCell ref="N30:P30"/>
    <mergeCell ref="K22:M22"/>
    <mergeCell ref="N22:P22"/>
    <mergeCell ref="C3:D3"/>
    <mergeCell ref="F3:G3"/>
    <mergeCell ref="H3:J3"/>
    <mergeCell ref="H7:J7"/>
    <mergeCell ref="L7:N7"/>
  </mergeCells>
  <phoneticPr fontId="1"/>
  <dataValidations count="3">
    <dataValidation imeMode="on" allowBlank="1" showInputMessage="1" showErrorMessage="1" sqref="B25:P25" xr:uid="{00000000-0002-0000-0700-000000000000}"/>
    <dataValidation type="whole" allowBlank="1" showInputMessage="1" showErrorMessage="1" error="無効な値です。_x000a_入力し直してください。" sqref="E5" xr:uid="{00000000-0002-0000-0700-000001000000}">
      <formula1>0</formula1>
      <formula2>50</formula2>
    </dataValidation>
    <dataValidation type="whole" allowBlank="1" showInputMessage="1" showErrorMessage="1" error="無効な値です。_x000a_入力し直してください。" sqref="E8 E16 E14 E12 E10 E18" xr:uid="{00000000-0002-0000-0700-000002000000}">
      <formula1>0</formula1>
      <formula2>10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1"/>
  <sheetViews>
    <sheetView zoomScaleNormal="100" workbookViewId="0">
      <selection activeCell="A3" sqref="A3"/>
    </sheetView>
  </sheetViews>
  <sheetFormatPr defaultColWidth="8.77734375" defaultRowHeight="19.2"/>
  <cols>
    <col min="1" max="1" width="18" style="162" customWidth="1"/>
    <col min="2" max="16384" width="8.77734375" style="162"/>
  </cols>
  <sheetData>
    <row r="1" spans="1:13">
      <c r="A1" s="401" t="s">
        <v>1380</v>
      </c>
      <c r="B1" s="401"/>
      <c r="C1" s="401"/>
      <c r="D1" s="401"/>
      <c r="E1" s="401"/>
      <c r="F1" s="401"/>
      <c r="G1" s="401"/>
      <c r="H1" s="401"/>
      <c r="I1" s="401"/>
    </row>
    <row r="2" spans="1:13" ht="39" customHeight="1">
      <c r="A2" s="395" t="s">
        <v>1445</v>
      </c>
      <c r="B2" s="395"/>
      <c r="C2" s="395"/>
      <c r="D2" s="395"/>
      <c r="E2" s="395"/>
      <c r="F2" s="395"/>
      <c r="G2" s="395"/>
      <c r="H2" s="395"/>
      <c r="I2" s="395"/>
      <c r="J2" s="163"/>
      <c r="K2" s="163"/>
      <c r="L2" s="163"/>
      <c r="M2" s="163"/>
    </row>
    <row r="3" spans="1:13">
      <c r="A3" s="44" t="s">
        <v>41</v>
      </c>
      <c r="B3" s="162" t="s">
        <v>1365</v>
      </c>
      <c r="E3" s="164">
        <f>IF(A3="","",VALUE(RIGHT(A3,1)))</f>
        <v>1</v>
      </c>
    </row>
    <row r="5" spans="1:13" ht="33">
      <c r="A5" s="405" t="s">
        <v>1362</v>
      </c>
      <c r="B5" s="405"/>
      <c r="C5" s="405"/>
      <c r="D5" s="405"/>
      <c r="E5" s="405"/>
      <c r="F5" s="405"/>
      <c r="G5" s="405"/>
      <c r="H5" s="405"/>
      <c r="I5" s="405"/>
    </row>
    <row r="7" spans="1:13" ht="36" customHeight="1">
      <c r="A7" s="165" t="s">
        <v>0</v>
      </c>
      <c r="B7" s="388" t="str">
        <f>②発表件数・参加生徒数入力!E2</f>
        <v/>
      </c>
      <c r="C7" s="388"/>
      <c r="D7" s="388"/>
      <c r="E7" s="388"/>
      <c r="F7" s="388"/>
      <c r="G7" s="388"/>
      <c r="H7" s="388"/>
      <c r="I7" s="388"/>
    </row>
    <row r="9" spans="1:13" ht="36" customHeight="1">
      <c r="A9" s="165" t="s">
        <v>1</v>
      </c>
      <c r="B9" s="388" t="str">
        <f>②発表件数・参加生徒数入力!I2</f>
        <v/>
      </c>
      <c r="C9" s="388"/>
      <c r="D9" s="388"/>
      <c r="E9" s="388"/>
      <c r="F9" s="388"/>
      <c r="G9" s="388"/>
      <c r="H9" s="388"/>
      <c r="I9" s="388"/>
    </row>
    <row r="11" spans="1:13" ht="36" customHeight="1">
      <c r="A11" s="166" t="s">
        <v>1363</v>
      </c>
      <c r="B11" s="389" t="str">
        <f>IF(VLOOKUP($E$3,④研究発表!$A$11:$Q$18,6)="","",VLOOKUP($E$3,④研究発表!$A$11:$Q$18,6))</f>
        <v/>
      </c>
      <c r="C11" s="390"/>
      <c r="D11" s="390"/>
      <c r="E11" s="390"/>
      <c r="F11" s="390"/>
      <c r="G11" s="390"/>
      <c r="H11" s="390"/>
      <c r="I11" s="391"/>
    </row>
    <row r="12" spans="1:13" ht="36" customHeight="1">
      <c r="A12" s="167" t="s">
        <v>1364</v>
      </c>
      <c r="B12" s="392" t="str">
        <f>IF(VLOOKUP($E$3,④研究発表!$A$11:$Q$18,7)="","",VLOOKUP($E$3,④研究発表!$A$11:$Q$18,7))</f>
        <v/>
      </c>
      <c r="C12" s="393"/>
      <c r="D12" s="393"/>
      <c r="E12" s="393"/>
      <c r="F12" s="393"/>
      <c r="G12" s="393"/>
      <c r="H12" s="393"/>
      <c r="I12" s="394"/>
    </row>
    <row r="14" spans="1:13" ht="36" customHeight="1">
      <c r="A14" s="168" t="s">
        <v>49</v>
      </c>
      <c r="B14" s="404" t="str">
        <f>IF(VLOOKUP($E$3,④研究発表!$A$11:$Q$18,8)="","",VLOOKUP($E$3,④研究発表!$A$11:$Q$18,8))</f>
        <v/>
      </c>
      <c r="C14" s="402"/>
      <c r="D14" s="390" t="str">
        <f>IF(VLOOKUP($E$3,④研究発表!$A$11:$Q$18,9)="","",VLOOKUP($E$3,④研究発表!$A$11:$Q$18,9))</f>
        <v/>
      </c>
      <c r="E14" s="390"/>
      <c r="F14" s="390"/>
      <c r="G14" s="390"/>
      <c r="H14" s="390"/>
      <c r="I14" s="391"/>
    </row>
    <row r="16" spans="1:13">
      <c r="A16" s="169" t="s">
        <v>1366</v>
      </c>
      <c r="B16" s="399" t="s">
        <v>1367</v>
      </c>
      <c r="C16" s="399"/>
      <c r="D16" s="399"/>
      <c r="E16" s="399"/>
      <c r="F16" s="399"/>
      <c r="G16" s="399"/>
      <c r="H16" s="399"/>
      <c r="I16" s="399"/>
    </row>
    <row r="17" spans="1:9">
      <c r="B17" s="399" t="s">
        <v>1368</v>
      </c>
      <c r="C17" s="399"/>
      <c r="D17" s="399"/>
      <c r="E17" s="399"/>
      <c r="F17" s="399"/>
      <c r="G17" s="399"/>
      <c r="H17" s="399"/>
      <c r="I17" s="399"/>
    </row>
    <row r="19" spans="1:9" ht="36" customHeight="1">
      <c r="B19" s="170" t="str">
        <f>IF(VLOOKUP($E$3,④研究発表!$A$11:$Q$18,3)=C19,"■","")</f>
        <v/>
      </c>
      <c r="C19" s="402" t="s">
        <v>7</v>
      </c>
      <c r="D19" s="402"/>
      <c r="E19" s="403"/>
      <c r="F19" s="171" t="str">
        <f>IF(VLOOKUP($E$3,④研究発表!$A$11:$Q$18,3)=G19,"■","")</f>
        <v/>
      </c>
      <c r="G19" s="402" t="s">
        <v>17</v>
      </c>
      <c r="H19" s="402"/>
      <c r="I19" s="403"/>
    </row>
    <row r="20" spans="1:9" ht="36" customHeight="1">
      <c r="B20" s="171" t="str">
        <f>IF(VLOOKUP($E$3,④研究発表!$A$11:$Q$18,3)=LEFT(C20,3),"■","")</f>
        <v/>
      </c>
      <c r="C20" s="402" t="s">
        <v>1372</v>
      </c>
      <c r="D20" s="402"/>
      <c r="E20" s="403"/>
      <c r="F20" s="171" t="str">
        <f>IF(VLOOKUP($E$3,④研究発表!$A$11:$Q$18,3)=LEFT(G20,3),"■","")</f>
        <v/>
      </c>
      <c r="G20" s="402" t="s">
        <v>1373</v>
      </c>
      <c r="H20" s="402"/>
      <c r="I20" s="403"/>
    </row>
    <row r="21" spans="1:9" ht="36" customHeight="1">
      <c r="B21" s="171" t="str">
        <f>IF(VLOOKUP($E$3,④研究発表!$A$11:$Q$18,3)=C21,"■","")</f>
        <v/>
      </c>
      <c r="C21" s="402" t="s">
        <v>1374</v>
      </c>
      <c r="D21" s="402"/>
      <c r="E21" s="403"/>
      <c r="F21" s="170"/>
      <c r="G21" s="402"/>
      <c r="H21" s="402"/>
      <c r="I21" s="403"/>
    </row>
    <row r="23" spans="1:9">
      <c r="A23" s="162" t="s">
        <v>1369</v>
      </c>
      <c r="D23" s="400" t="s">
        <v>1367</v>
      </c>
      <c r="E23" s="400"/>
      <c r="F23" s="400"/>
      <c r="G23" s="400"/>
      <c r="H23" s="400"/>
      <c r="I23" s="400"/>
    </row>
    <row r="25" spans="1:9" ht="36" customHeight="1">
      <c r="B25" s="404" t="s">
        <v>1370</v>
      </c>
      <c r="C25" s="402"/>
      <c r="D25" s="402"/>
      <c r="E25" s="403"/>
      <c r="F25" s="404" t="s">
        <v>1371</v>
      </c>
      <c r="G25" s="402"/>
      <c r="H25" s="402"/>
      <c r="I25" s="403"/>
    </row>
    <row r="27" spans="1:9" ht="25.8">
      <c r="A27" s="162" t="s">
        <v>1377</v>
      </c>
      <c r="C27" s="162" t="s">
        <v>1375</v>
      </c>
    </row>
    <row r="28" spans="1:9">
      <c r="C28" s="162" t="s">
        <v>1376</v>
      </c>
    </row>
    <row r="29" spans="1:9">
      <c r="A29" s="172" t="s">
        <v>1379</v>
      </c>
    </row>
    <row r="31" spans="1:9">
      <c r="A31" s="396" t="s">
        <v>1378</v>
      </c>
      <c r="B31" s="397"/>
      <c r="C31" s="397"/>
      <c r="D31" s="397"/>
      <c r="E31" s="397"/>
      <c r="F31" s="397"/>
      <c r="G31" s="397"/>
      <c r="H31" s="397"/>
      <c r="I31" s="398"/>
    </row>
  </sheetData>
  <sheetProtection sheet="1" objects="1" scenarios="1" selectLockedCells="1"/>
  <mergeCells count="21">
    <mergeCell ref="A31:I31"/>
    <mergeCell ref="B16:I16"/>
    <mergeCell ref="B17:I17"/>
    <mergeCell ref="D23:I23"/>
    <mergeCell ref="A1:I1"/>
    <mergeCell ref="C20:E20"/>
    <mergeCell ref="G20:I20"/>
    <mergeCell ref="C21:E21"/>
    <mergeCell ref="G21:I21"/>
    <mergeCell ref="B25:E25"/>
    <mergeCell ref="F25:I25"/>
    <mergeCell ref="C19:E19"/>
    <mergeCell ref="G19:I19"/>
    <mergeCell ref="B14:C14"/>
    <mergeCell ref="D14:I14"/>
    <mergeCell ref="A5:I5"/>
    <mergeCell ref="B7:I7"/>
    <mergeCell ref="B9:I9"/>
    <mergeCell ref="B11:I11"/>
    <mergeCell ref="B12:I12"/>
    <mergeCell ref="A2:I2"/>
  </mergeCells>
  <phoneticPr fontId="1"/>
  <pageMargins left="0.7" right="0.7" top="0.75" bottom="0.75" header="0.3" footer="0.3"/>
  <pageSetup paperSize="9" orientation="portrait" r:id="rId1"/>
  <ignoredErrors>
    <ignoredError sqref="B2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④研究発表!$B$11:$B$18</xm:f>
          </x14:formula1>
          <xm:sqref>A3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はじめに【必ずご確認ください】</vt:lpstr>
      <vt:lpstr>①代表者情報</vt:lpstr>
      <vt:lpstr>②発表件数・参加生徒数入力</vt:lpstr>
      <vt:lpstr>③参加者入力</vt:lpstr>
      <vt:lpstr>④研究発表</vt:lpstr>
      <vt:lpstr>⑤ﾎﾟｽﾀｰ展示【審査部門】</vt:lpstr>
      <vt:lpstr>⑥ﾎﾟｽﾀｰ展示【ｵｰﾌﾟﾝ部門】</vt:lpstr>
      <vt:lpstr>⑦参加料計算</vt:lpstr>
      <vt:lpstr>⑧審査用論文表紙</vt:lpstr>
      <vt:lpstr>一覧表（当番校）</vt:lpstr>
      <vt:lpstr>領収証（当番校）</vt:lpstr>
      <vt:lpstr>data</vt:lpstr>
      <vt:lpstr>学校番号</vt:lpstr>
      <vt:lpstr>③参加者入力!Print_Area</vt:lpstr>
      <vt:lpstr>④研究発表!Print_Area</vt:lpstr>
      <vt:lpstr>⑤ﾎﾟｽﾀｰ展示【審査部門】!Print_Area</vt:lpstr>
      <vt:lpstr>⑥ﾎﾟｽﾀｰ展示【ｵｰﾌﾟﾝ部門】!Print_Area</vt:lpstr>
      <vt:lpstr>⑧審査用論文表紙!Print_Area</vt:lpstr>
      <vt:lpstr>学校番号!Print_Area</vt:lpstr>
      <vt:lpstr>'領収証（当番校）'!Print_Area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北海道高文連理科専門部</dc:creator>
  <cp:lastModifiedBy>苫東_012</cp:lastModifiedBy>
  <cp:lastPrinted>2020-10-14T09:15:51Z</cp:lastPrinted>
  <dcterms:created xsi:type="dcterms:W3CDTF">2011-07-10T05:18:15Z</dcterms:created>
  <dcterms:modified xsi:type="dcterms:W3CDTF">2024-07-25T01:21:02Z</dcterms:modified>
</cp:coreProperties>
</file>